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miku\Downloads\Opraveno\"/>
    </mc:Choice>
  </mc:AlternateContent>
  <xr:revisionPtr revIDLastSave="0" documentId="13_ncr:1_{F81C8440-C95A-41FF-9C57-912A9A02C159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22-002.15 A01 Pol" sheetId="12" r:id="rId4"/>
    <sheet name="22-002.15 E01 Pol" sheetId="13" r:id="rId5"/>
    <sheet name="22-002.15 O01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'22-002.15 A01 Pol'!$1:$7</definedName>
    <definedName name="_xlnm.Print_Titles" localSheetId="4">'22-002.15 E01 Pol'!$1:$7</definedName>
    <definedName name="_xlnm.Print_Titles" localSheetId="5">'22-002.15 O01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'22-002.15 A01 Pol'!$A$1:$X$148</definedName>
    <definedName name="_xlnm.Print_Area" localSheetId="4">'22-002.15 E01 Pol'!$A$1:$X$207</definedName>
    <definedName name="_xlnm.Print_Area" localSheetId="5">'22-002.15 O01 Pol'!$A$1:$X$27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1" i="1" l="1"/>
  <c r="I70" i="1"/>
  <c r="I69" i="1"/>
  <c r="I68" i="1"/>
  <c r="I67" i="1"/>
  <c r="I16" i="1" s="1"/>
  <c r="I66" i="1"/>
  <c r="I65" i="1"/>
  <c r="I64" i="1"/>
  <c r="I63" i="1"/>
  <c r="I62" i="1"/>
  <c r="I61" i="1"/>
  <c r="G43" i="1"/>
  <c r="F43" i="1"/>
  <c r="G42" i="1"/>
  <c r="F42" i="1"/>
  <c r="G41" i="1"/>
  <c r="F41" i="1"/>
  <c r="G40" i="1"/>
  <c r="F40" i="1"/>
  <c r="G39" i="1"/>
  <c r="G44" i="1" s="1"/>
  <c r="G25" i="1" s="1"/>
  <c r="A25" i="1" s="1"/>
  <c r="F39" i="1"/>
  <c r="G17" i="14"/>
  <c r="BA15" i="14"/>
  <c r="BA12" i="14"/>
  <c r="G8" i="14"/>
  <c r="Q8" i="14"/>
  <c r="G9" i="14"/>
  <c r="I9" i="14"/>
  <c r="I8" i="14" s="1"/>
  <c r="K9" i="14"/>
  <c r="M9" i="14"/>
  <c r="M8" i="14" s="1"/>
  <c r="O9" i="14"/>
  <c r="O8" i="14" s="1"/>
  <c r="Q9" i="14"/>
  <c r="V9" i="14"/>
  <c r="V8" i="14" s="1"/>
  <c r="G11" i="14"/>
  <c r="I11" i="14"/>
  <c r="K11" i="14"/>
  <c r="K8" i="14" s="1"/>
  <c r="M11" i="14"/>
  <c r="O11" i="14"/>
  <c r="Q11" i="14"/>
  <c r="V11" i="14"/>
  <c r="G13" i="14"/>
  <c r="Q13" i="14"/>
  <c r="G14" i="14"/>
  <c r="M14" i="14" s="1"/>
  <c r="M13" i="14" s="1"/>
  <c r="I14" i="14"/>
  <c r="I13" i="14" s="1"/>
  <c r="K14" i="14"/>
  <c r="K13" i="14" s="1"/>
  <c r="O14" i="14"/>
  <c r="O13" i="14" s="1"/>
  <c r="Q14" i="14"/>
  <c r="V14" i="14"/>
  <c r="V13" i="14" s="1"/>
  <c r="AE17" i="14"/>
  <c r="AF17" i="14"/>
  <c r="G197" i="13"/>
  <c r="BA189" i="13"/>
  <c r="G9" i="13"/>
  <c r="M9" i="13" s="1"/>
  <c r="I9" i="13"/>
  <c r="I8" i="13" s="1"/>
  <c r="K9" i="13"/>
  <c r="K8" i="13" s="1"/>
  <c r="O9" i="13"/>
  <c r="O8" i="13" s="1"/>
  <c r="Q9" i="13"/>
  <c r="Q8" i="13" s="1"/>
  <c r="V9" i="13"/>
  <c r="G14" i="13"/>
  <c r="G8" i="13" s="1"/>
  <c r="I14" i="13"/>
  <c r="K14" i="13"/>
  <c r="O14" i="13"/>
  <c r="Q14" i="13"/>
  <c r="V14" i="13"/>
  <c r="G22" i="13"/>
  <c r="I22" i="13"/>
  <c r="K22" i="13"/>
  <c r="M22" i="13"/>
  <c r="O22" i="13"/>
  <c r="Q22" i="13"/>
  <c r="V22" i="13"/>
  <c r="G31" i="13"/>
  <c r="M31" i="13" s="1"/>
  <c r="I31" i="13"/>
  <c r="K31" i="13"/>
  <c r="O31" i="13"/>
  <c r="Q31" i="13"/>
  <c r="V31" i="13"/>
  <c r="G40" i="13"/>
  <c r="I40" i="13"/>
  <c r="K40" i="13"/>
  <c r="M40" i="13"/>
  <c r="O40" i="13"/>
  <c r="Q40" i="13"/>
  <c r="V40" i="13"/>
  <c r="G44" i="13"/>
  <c r="I44" i="13"/>
  <c r="K44" i="13"/>
  <c r="M44" i="13"/>
  <c r="O44" i="13"/>
  <c r="Q44" i="13"/>
  <c r="V44" i="13"/>
  <c r="G58" i="13"/>
  <c r="I58" i="13"/>
  <c r="K58" i="13"/>
  <c r="M58" i="13"/>
  <c r="O58" i="13"/>
  <c r="Q58" i="13"/>
  <c r="V58" i="13"/>
  <c r="G65" i="13"/>
  <c r="M65" i="13" s="1"/>
  <c r="I65" i="13"/>
  <c r="K65" i="13"/>
  <c r="O65" i="13"/>
  <c r="Q65" i="13"/>
  <c r="V65" i="13"/>
  <c r="G70" i="13"/>
  <c r="I70" i="13"/>
  <c r="K70" i="13"/>
  <c r="M70" i="13"/>
  <c r="O70" i="13"/>
  <c r="Q70" i="13"/>
  <c r="V70" i="13"/>
  <c r="G74" i="13"/>
  <c r="M74" i="13" s="1"/>
  <c r="I74" i="13"/>
  <c r="K74" i="13"/>
  <c r="O74" i="13"/>
  <c r="Q74" i="13"/>
  <c r="V74" i="13"/>
  <c r="G85" i="13"/>
  <c r="I85" i="13"/>
  <c r="K85" i="13"/>
  <c r="M85" i="13"/>
  <c r="O85" i="13"/>
  <c r="Q85" i="13"/>
  <c r="V85" i="13"/>
  <c r="G94" i="13"/>
  <c r="M94" i="13" s="1"/>
  <c r="I94" i="13"/>
  <c r="K94" i="13"/>
  <c r="O94" i="13"/>
  <c r="Q94" i="13"/>
  <c r="V94" i="13"/>
  <c r="G100" i="13"/>
  <c r="I100" i="13"/>
  <c r="K100" i="13"/>
  <c r="M100" i="13"/>
  <c r="O100" i="13"/>
  <c r="Q100" i="13"/>
  <c r="V100" i="13"/>
  <c r="G104" i="13"/>
  <c r="I104" i="13"/>
  <c r="K104" i="13"/>
  <c r="M104" i="13"/>
  <c r="O104" i="13"/>
  <c r="Q104" i="13"/>
  <c r="V104" i="13"/>
  <c r="G108" i="13"/>
  <c r="I108" i="13"/>
  <c r="K108" i="13"/>
  <c r="M108" i="13"/>
  <c r="O108" i="13"/>
  <c r="Q108" i="13"/>
  <c r="V108" i="13"/>
  <c r="G112" i="13"/>
  <c r="M112" i="13" s="1"/>
  <c r="I112" i="13"/>
  <c r="K112" i="13"/>
  <c r="O112" i="13"/>
  <c r="Q112" i="13"/>
  <c r="V112" i="13"/>
  <c r="V8" i="13" s="1"/>
  <c r="G117" i="13"/>
  <c r="I117" i="13"/>
  <c r="K117" i="13"/>
  <c r="M117" i="13"/>
  <c r="O117" i="13"/>
  <c r="Q117" i="13"/>
  <c r="V117" i="13"/>
  <c r="G121" i="13"/>
  <c r="M121" i="13" s="1"/>
  <c r="I121" i="13"/>
  <c r="K121" i="13"/>
  <c r="O121" i="13"/>
  <c r="Q121" i="13"/>
  <c r="V121" i="13"/>
  <c r="G126" i="13"/>
  <c r="I126" i="13"/>
  <c r="K126" i="13"/>
  <c r="M126" i="13"/>
  <c r="O126" i="13"/>
  <c r="Q126" i="13"/>
  <c r="V126" i="13"/>
  <c r="G131" i="13"/>
  <c r="M131" i="13" s="1"/>
  <c r="I131" i="13"/>
  <c r="K131" i="13"/>
  <c r="O131" i="13"/>
  <c r="Q131" i="13"/>
  <c r="V131" i="13"/>
  <c r="G136" i="13"/>
  <c r="I136" i="13"/>
  <c r="K136" i="13"/>
  <c r="M136" i="13"/>
  <c r="O136" i="13"/>
  <c r="Q136" i="13"/>
  <c r="V136" i="13"/>
  <c r="G140" i="13"/>
  <c r="I140" i="13"/>
  <c r="K140" i="13"/>
  <c r="M140" i="13"/>
  <c r="O140" i="13"/>
  <c r="Q140" i="13"/>
  <c r="V140" i="13"/>
  <c r="Q144" i="13"/>
  <c r="G145" i="13"/>
  <c r="M145" i="13" s="1"/>
  <c r="M144" i="13" s="1"/>
  <c r="I145" i="13"/>
  <c r="I144" i="13" s="1"/>
  <c r="K145" i="13"/>
  <c r="K144" i="13" s="1"/>
  <c r="O145" i="13"/>
  <c r="O144" i="13" s="1"/>
  <c r="Q145" i="13"/>
  <c r="V145" i="13"/>
  <c r="V144" i="13" s="1"/>
  <c r="G149" i="13"/>
  <c r="I149" i="13"/>
  <c r="K149" i="13"/>
  <c r="M149" i="13"/>
  <c r="O149" i="13"/>
  <c r="Q149" i="13"/>
  <c r="V149" i="13"/>
  <c r="G153" i="13"/>
  <c r="M153" i="13" s="1"/>
  <c r="I153" i="13"/>
  <c r="K153" i="13"/>
  <c r="O153" i="13"/>
  <c r="Q153" i="13"/>
  <c r="V153" i="13"/>
  <c r="G157" i="13"/>
  <c r="I157" i="13"/>
  <c r="O157" i="13"/>
  <c r="G158" i="13"/>
  <c r="M158" i="13" s="1"/>
  <c r="M157" i="13" s="1"/>
  <c r="I158" i="13"/>
  <c r="K158" i="13"/>
  <c r="K157" i="13" s="1"/>
  <c r="O158" i="13"/>
  <c r="Q158" i="13"/>
  <c r="Q157" i="13" s="1"/>
  <c r="V158" i="13"/>
  <c r="V157" i="13" s="1"/>
  <c r="G160" i="13"/>
  <c r="I160" i="13"/>
  <c r="I159" i="13" s="1"/>
  <c r="K160" i="13"/>
  <c r="M160" i="13"/>
  <c r="O160" i="13"/>
  <c r="O159" i="13" s="1"/>
  <c r="Q160" i="13"/>
  <c r="V160" i="13"/>
  <c r="G161" i="13"/>
  <c r="G159" i="13" s="1"/>
  <c r="I161" i="13"/>
  <c r="K161" i="13"/>
  <c r="O161" i="13"/>
  <c r="Q161" i="13"/>
  <c r="Q159" i="13" s="1"/>
  <c r="V161" i="13"/>
  <c r="G162" i="13"/>
  <c r="I162" i="13"/>
  <c r="K162" i="13"/>
  <c r="M162" i="13"/>
  <c r="O162" i="13"/>
  <c r="Q162" i="13"/>
  <c r="V162" i="13"/>
  <c r="V159" i="13" s="1"/>
  <c r="G163" i="13"/>
  <c r="I163" i="13"/>
  <c r="K163" i="13"/>
  <c r="K159" i="13" s="1"/>
  <c r="M163" i="13"/>
  <c r="O163" i="13"/>
  <c r="Q163" i="13"/>
  <c r="V163" i="13"/>
  <c r="G164" i="13"/>
  <c r="M164" i="13" s="1"/>
  <c r="I164" i="13"/>
  <c r="K164" i="13"/>
  <c r="O164" i="13"/>
  <c r="Q164" i="13"/>
  <c r="V164" i="13"/>
  <c r="G165" i="13"/>
  <c r="M165" i="13" s="1"/>
  <c r="I165" i="13"/>
  <c r="K165" i="13"/>
  <c r="O165" i="13"/>
  <c r="Q165" i="13"/>
  <c r="V165" i="13"/>
  <c r="G166" i="13"/>
  <c r="M166" i="13" s="1"/>
  <c r="I166" i="13"/>
  <c r="K166" i="13"/>
  <c r="O166" i="13"/>
  <c r="Q166" i="13"/>
  <c r="V166" i="13"/>
  <c r="G167" i="13"/>
  <c r="I167" i="13"/>
  <c r="K167" i="13"/>
  <c r="M167" i="13"/>
  <c r="O167" i="13"/>
  <c r="Q167" i="13"/>
  <c r="V167" i="13"/>
  <c r="G168" i="13"/>
  <c r="I168" i="13"/>
  <c r="K168" i="13"/>
  <c r="M168" i="13"/>
  <c r="O168" i="13"/>
  <c r="Q168" i="13"/>
  <c r="V168" i="13"/>
  <c r="G169" i="13"/>
  <c r="M169" i="13" s="1"/>
  <c r="I169" i="13"/>
  <c r="K169" i="13"/>
  <c r="O169" i="13"/>
  <c r="Q169" i="13"/>
  <c r="V169" i="13"/>
  <c r="G170" i="13"/>
  <c r="I170" i="13"/>
  <c r="K170" i="13"/>
  <c r="M170" i="13"/>
  <c r="O170" i="13"/>
  <c r="Q170" i="13"/>
  <c r="V170" i="13"/>
  <c r="G171" i="13"/>
  <c r="I171" i="13"/>
  <c r="K171" i="13"/>
  <c r="M171" i="13"/>
  <c r="O171" i="13"/>
  <c r="Q171" i="13"/>
  <c r="V171" i="13"/>
  <c r="G172" i="13"/>
  <c r="M172" i="13" s="1"/>
  <c r="I172" i="13"/>
  <c r="K172" i="13"/>
  <c r="O172" i="13"/>
  <c r="Q172" i="13"/>
  <c r="V172" i="13"/>
  <c r="G173" i="13"/>
  <c r="M173" i="13" s="1"/>
  <c r="I173" i="13"/>
  <c r="K173" i="13"/>
  <c r="O173" i="13"/>
  <c r="Q173" i="13"/>
  <c r="V173" i="13"/>
  <c r="G174" i="13"/>
  <c r="M174" i="13" s="1"/>
  <c r="I174" i="13"/>
  <c r="K174" i="13"/>
  <c r="O174" i="13"/>
  <c r="Q174" i="13"/>
  <c r="V174" i="13"/>
  <c r="G175" i="13"/>
  <c r="I175" i="13"/>
  <c r="K175" i="13"/>
  <c r="M175" i="13"/>
  <c r="O175" i="13"/>
  <c r="Q175" i="13"/>
  <c r="V175" i="13"/>
  <c r="I176" i="13"/>
  <c r="O176" i="13"/>
  <c r="V176" i="13"/>
  <c r="G177" i="13"/>
  <c r="G176" i="13" s="1"/>
  <c r="I177" i="13"/>
  <c r="K177" i="13"/>
  <c r="K176" i="13" s="1"/>
  <c r="O177" i="13"/>
  <c r="Q177" i="13"/>
  <c r="Q176" i="13" s="1"/>
  <c r="V177" i="13"/>
  <c r="V187" i="13"/>
  <c r="G188" i="13"/>
  <c r="I188" i="13"/>
  <c r="K188" i="13"/>
  <c r="K187" i="13" s="1"/>
  <c r="M188" i="13"/>
  <c r="O188" i="13"/>
  <c r="O187" i="13" s="1"/>
  <c r="Q188" i="13"/>
  <c r="V188" i="13"/>
  <c r="G190" i="13"/>
  <c r="G187" i="13" s="1"/>
  <c r="I190" i="13"/>
  <c r="K190" i="13"/>
  <c r="O190" i="13"/>
  <c r="Q190" i="13"/>
  <c r="V190" i="13"/>
  <c r="G191" i="13"/>
  <c r="M191" i="13" s="1"/>
  <c r="I191" i="13"/>
  <c r="I187" i="13" s="1"/>
  <c r="K191" i="13"/>
  <c r="O191" i="13"/>
  <c r="Q191" i="13"/>
  <c r="V191" i="13"/>
  <c r="G192" i="13"/>
  <c r="M192" i="13" s="1"/>
  <c r="I192" i="13"/>
  <c r="K192" i="13"/>
  <c r="O192" i="13"/>
  <c r="Q192" i="13"/>
  <c r="Q187" i="13" s="1"/>
  <c r="V192" i="13"/>
  <c r="G194" i="13"/>
  <c r="I194" i="13"/>
  <c r="K194" i="13"/>
  <c r="M194" i="13"/>
  <c r="O194" i="13"/>
  <c r="Q194" i="13"/>
  <c r="V194" i="13"/>
  <c r="G195" i="13"/>
  <c r="I195" i="13"/>
  <c r="K195" i="13"/>
  <c r="M195" i="13"/>
  <c r="O195" i="13"/>
  <c r="Q195" i="13"/>
  <c r="V195" i="13"/>
  <c r="AE197" i="13"/>
  <c r="G138" i="12"/>
  <c r="BA130" i="12"/>
  <c r="BA123" i="12"/>
  <c r="BA111" i="12"/>
  <c r="BA27" i="12"/>
  <c r="G8" i="12"/>
  <c r="G9" i="12"/>
  <c r="M9" i="12" s="1"/>
  <c r="I9" i="12"/>
  <c r="I8" i="12" s="1"/>
  <c r="K9" i="12"/>
  <c r="K8" i="12" s="1"/>
  <c r="O9" i="12"/>
  <c r="O8" i="12" s="1"/>
  <c r="Q9" i="12"/>
  <c r="Q8" i="12" s="1"/>
  <c r="V9" i="12"/>
  <c r="V8" i="12" s="1"/>
  <c r="G14" i="12"/>
  <c r="I14" i="12"/>
  <c r="K14" i="12"/>
  <c r="M14" i="12"/>
  <c r="O14" i="12"/>
  <c r="Q14" i="12"/>
  <c r="V14" i="12"/>
  <c r="G18" i="12"/>
  <c r="I18" i="12"/>
  <c r="K18" i="12"/>
  <c r="M18" i="12"/>
  <c r="O18" i="12"/>
  <c r="Q18" i="12"/>
  <c r="V18" i="12"/>
  <c r="G22" i="12"/>
  <c r="I22" i="12"/>
  <c r="K22" i="12"/>
  <c r="M22" i="12"/>
  <c r="O22" i="12"/>
  <c r="Q22" i="12"/>
  <c r="V22" i="12"/>
  <c r="G26" i="12"/>
  <c r="M26" i="12" s="1"/>
  <c r="I26" i="12"/>
  <c r="K26" i="12"/>
  <c r="O26" i="12"/>
  <c r="Q26" i="12"/>
  <c r="V26" i="12"/>
  <c r="G31" i="12"/>
  <c r="I31" i="12"/>
  <c r="K31" i="12"/>
  <c r="M31" i="12"/>
  <c r="O31" i="12"/>
  <c r="Q31" i="12"/>
  <c r="V31" i="12"/>
  <c r="G35" i="12"/>
  <c r="M35" i="12" s="1"/>
  <c r="I35" i="12"/>
  <c r="K35" i="12"/>
  <c r="O35" i="12"/>
  <c r="Q35" i="12"/>
  <c r="V35" i="12"/>
  <c r="G40" i="12"/>
  <c r="M40" i="12" s="1"/>
  <c r="I40" i="12"/>
  <c r="K40" i="12"/>
  <c r="O40" i="12"/>
  <c r="Q40" i="12"/>
  <c r="V40" i="12"/>
  <c r="G44" i="12"/>
  <c r="I44" i="12"/>
  <c r="K44" i="12"/>
  <c r="M44" i="12"/>
  <c r="O44" i="12"/>
  <c r="Q44" i="12"/>
  <c r="V44" i="12"/>
  <c r="G49" i="12"/>
  <c r="I49" i="12"/>
  <c r="K49" i="12"/>
  <c r="M49" i="12"/>
  <c r="O49" i="12"/>
  <c r="Q49" i="12"/>
  <c r="V49" i="12"/>
  <c r="G58" i="12"/>
  <c r="I58" i="12"/>
  <c r="K58" i="12"/>
  <c r="M58" i="12"/>
  <c r="O58" i="12"/>
  <c r="Q58" i="12"/>
  <c r="V58" i="12"/>
  <c r="G62" i="12"/>
  <c r="I62" i="12"/>
  <c r="K62" i="12"/>
  <c r="M62" i="12"/>
  <c r="O62" i="12"/>
  <c r="Q62" i="12"/>
  <c r="V62" i="12"/>
  <c r="G66" i="12"/>
  <c r="M66" i="12" s="1"/>
  <c r="I66" i="12"/>
  <c r="K66" i="12"/>
  <c r="O66" i="12"/>
  <c r="Q66" i="12"/>
  <c r="V66" i="12"/>
  <c r="G70" i="12"/>
  <c r="I70" i="12"/>
  <c r="K70" i="12"/>
  <c r="M70" i="12"/>
  <c r="O70" i="12"/>
  <c r="Q70" i="12"/>
  <c r="V70" i="12"/>
  <c r="G74" i="12"/>
  <c r="G75" i="12"/>
  <c r="M75" i="12" s="1"/>
  <c r="M74" i="12" s="1"/>
  <c r="I75" i="12"/>
  <c r="I74" i="12" s="1"/>
  <c r="K75" i="12"/>
  <c r="O75" i="12"/>
  <c r="Q75" i="12"/>
  <c r="Q74" i="12" s="1"/>
  <c r="V75" i="12"/>
  <c r="G78" i="12"/>
  <c r="M78" i="12" s="1"/>
  <c r="I78" i="12"/>
  <c r="K78" i="12"/>
  <c r="K74" i="12" s="1"/>
  <c r="O78" i="12"/>
  <c r="O74" i="12" s="1"/>
  <c r="Q78" i="12"/>
  <c r="V78" i="12"/>
  <c r="V74" i="12" s="1"/>
  <c r="G84" i="12"/>
  <c r="I84" i="12"/>
  <c r="K84" i="12"/>
  <c r="M84" i="12"/>
  <c r="O84" i="12"/>
  <c r="Q84" i="12"/>
  <c r="V84" i="12"/>
  <c r="G89" i="12"/>
  <c r="I89" i="12"/>
  <c r="K89" i="12"/>
  <c r="M89" i="12"/>
  <c r="O89" i="12"/>
  <c r="Q89" i="12"/>
  <c r="V89" i="12"/>
  <c r="O94" i="12"/>
  <c r="Q94" i="12"/>
  <c r="G95" i="12"/>
  <c r="G94" i="12" s="1"/>
  <c r="I95" i="12"/>
  <c r="K95" i="12"/>
  <c r="K94" i="12" s="1"/>
  <c r="O95" i="12"/>
  <c r="Q95" i="12"/>
  <c r="V95" i="12"/>
  <c r="V94" i="12" s="1"/>
  <c r="G99" i="12"/>
  <c r="I99" i="12"/>
  <c r="I94" i="12" s="1"/>
  <c r="K99" i="12"/>
  <c r="M99" i="12"/>
  <c r="O99" i="12"/>
  <c r="Q99" i="12"/>
  <c r="V99" i="12"/>
  <c r="G103" i="12"/>
  <c r="M103" i="12" s="1"/>
  <c r="I103" i="12"/>
  <c r="K103" i="12"/>
  <c r="O103" i="12"/>
  <c r="Q103" i="12"/>
  <c r="V103" i="12"/>
  <c r="G107" i="12"/>
  <c r="M107" i="12" s="1"/>
  <c r="I107" i="12"/>
  <c r="K107" i="12"/>
  <c r="O107" i="12"/>
  <c r="Q107" i="12"/>
  <c r="V107" i="12"/>
  <c r="G110" i="12"/>
  <c r="M110" i="12" s="1"/>
  <c r="I110" i="12"/>
  <c r="K110" i="12"/>
  <c r="O110" i="12"/>
  <c r="Q110" i="12"/>
  <c r="V110" i="12"/>
  <c r="K114" i="12"/>
  <c r="G115" i="12"/>
  <c r="G114" i="12" s="1"/>
  <c r="I115" i="12"/>
  <c r="I114" i="12" s="1"/>
  <c r="K115" i="12"/>
  <c r="M115" i="12"/>
  <c r="O115" i="12"/>
  <c r="O114" i="12" s="1"/>
  <c r="Q115" i="12"/>
  <c r="V115" i="12"/>
  <c r="V114" i="12" s="1"/>
  <c r="G118" i="12"/>
  <c r="M118" i="12" s="1"/>
  <c r="M114" i="12" s="1"/>
  <c r="I118" i="12"/>
  <c r="K118" i="12"/>
  <c r="O118" i="12"/>
  <c r="Q118" i="12"/>
  <c r="Q114" i="12" s="1"/>
  <c r="V118" i="12"/>
  <c r="G121" i="12"/>
  <c r="K121" i="12"/>
  <c r="Q121" i="12"/>
  <c r="V121" i="12"/>
  <c r="G122" i="12"/>
  <c r="I122" i="12"/>
  <c r="I121" i="12" s="1"/>
  <c r="K122" i="12"/>
  <c r="M122" i="12"/>
  <c r="M121" i="12" s="1"/>
  <c r="O122" i="12"/>
  <c r="O121" i="12" s="1"/>
  <c r="Q122" i="12"/>
  <c r="V122" i="12"/>
  <c r="G126" i="12"/>
  <c r="K126" i="12"/>
  <c r="O126" i="12"/>
  <c r="G127" i="12"/>
  <c r="I127" i="12"/>
  <c r="I126" i="12" s="1"/>
  <c r="K127" i="12"/>
  <c r="M127" i="12"/>
  <c r="M126" i="12" s="1"/>
  <c r="O127" i="12"/>
  <c r="Q127" i="12"/>
  <c r="Q126" i="12" s="1"/>
  <c r="V127" i="12"/>
  <c r="V126" i="12" s="1"/>
  <c r="O128" i="12"/>
  <c r="G129" i="12"/>
  <c r="I129" i="12"/>
  <c r="K129" i="12"/>
  <c r="M129" i="12"/>
  <c r="O129" i="12"/>
  <c r="Q129" i="12"/>
  <c r="Q128" i="12" s="1"/>
  <c r="V129" i="12"/>
  <c r="G131" i="12"/>
  <c r="G128" i="12" s="1"/>
  <c r="I131" i="12"/>
  <c r="K131" i="12"/>
  <c r="M131" i="12"/>
  <c r="O131" i="12"/>
  <c r="Q131" i="12"/>
  <c r="V131" i="12"/>
  <c r="V128" i="12" s="1"/>
  <c r="G132" i="12"/>
  <c r="I132" i="12"/>
  <c r="K132" i="12"/>
  <c r="M132" i="12"/>
  <c r="O132" i="12"/>
  <c r="Q132" i="12"/>
  <c r="V132" i="12"/>
  <c r="G133" i="12"/>
  <c r="M133" i="12" s="1"/>
  <c r="I133" i="12"/>
  <c r="K133" i="12"/>
  <c r="O133" i="12"/>
  <c r="Q133" i="12"/>
  <c r="V133" i="12"/>
  <c r="G135" i="12"/>
  <c r="I135" i="12"/>
  <c r="I128" i="12" s="1"/>
  <c r="K135" i="12"/>
  <c r="M135" i="12"/>
  <c r="O135" i="12"/>
  <c r="Q135" i="12"/>
  <c r="V135" i="12"/>
  <c r="G136" i="12"/>
  <c r="M136" i="12" s="1"/>
  <c r="I136" i="12"/>
  <c r="K136" i="12"/>
  <c r="K128" i="12" s="1"/>
  <c r="O136" i="12"/>
  <c r="Q136" i="12"/>
  <c r="V136" i="12"/>
  <c r="AE138" i="12"/>
  <c r="AF138" i="12"/>
  <c r="I20" i="1"/>
  <c r="I19" i="1"/>
  <c r="I18" i="1"/>
  <c r="I17" i="1"/>
  <c r="I72" i="1"/>
  <c r="J71" i="1" s="1"/>
  <c r="AZ55" i="1"/>
  <c r="AZ53" i="1"/>
  <c r="AZ51" i="1"/>
  <c r="AZ49" i="1"/>
  <c r="AZ47" i="1"/>
  <c r="F44" i="1"/>
  <c r="H43" i="1"/>
  <c r="I43" i="1" s="1"/>
  <c r="H42" i="1"/>
  <c r="I42" i="1" s="1"/>
  <c r="H41" i="1"/>
  <c r="I41" i="1" s="1"/>
  <c r="H40" i="1"/>
  <c r="I40" i="1" s="1"/>
  <c r="H39" i="1"/>
  <c r="H44" i="1" s="1"/>
  <c r="J28" i="1"/>
  <c r="J26" i="1"/>
  <c r="G38" i="1"/>
  <c r="F38" i="1"/>
  <c r="J23" i="1"/>
  <c r="J24" i="1"/>
  <c r="J25" i="1"/>
  <c r="J27" i="1"/>
  <c r="E24" i="1"/>
  <c r="E26" i="1"/>
  <c r="J69" i="1" l="1"/>
  <c r="J68" i="1"/>
  <c r="J62" i="1"/>
  <c r="J64" i="1"/>
  <c r="J65" i="1"/>
  <c r="J70" i="1"/>
  <c r="J61" i="1"/>
  <c r="J66" i="1"/>
  <c r="J63" i="1"/>
  <c r="J67" i="1"/>
  <c r="A26" i="1"/>
  <c r="G26" i="1"/>
  <c r="G28" i="1"/>
  <c r="G23" i="1"/>
  <c r="A23" i="1" s="1"/>
  <c r="M177" i="13"/>
  <c r="M176" i="13" s="1"/>
  <c r="M161" i="13"/>
  <c r="M159" i="13" s="1"/>
  <c r="AF197" i="13"/>
  <c r="G144" i="13"/>
  <c r="M14" i="13"/>
  <c r="M8" i="13" s="1"/>
  <c r="M190" i="13"/>
  <c r="M187" i="13" s="1"/>
  <c r="M8" i="12"/>
  <c r="M128" i="12"/>
  <c r="M95" i="12"/>
  <c r="M94" i="12" s="1"/>
  <c r="I21" i="1"/>
  <c r="I39" i="1"/>
  <c r="I44" i="1" s="1"/>
  <c r="J72" i="1" l="1"/>
  <c r="A24" i="1"/>
  <c r="G24" i="1"/>
  <c r="A27" i="1"/>
  <c r="J42" i="1"/>
  <c r="J40" i="1"/>
  <c r="J39" i="1"/>
  <c r="J44" i="1" s="1"/>
  <c r="J41" i="1"/>
  <c r="J43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B7E6FB55-C9E9-4273-BE7A-9DC5DD76406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4C0BB55-10AF-4936-AF41-8A4B8222DF8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C580743B-86B2-4099-A8C1-036551B48CD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5995BFC-8299-40D4-8E73-9E8A28E577C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85B0672B-4ABB-428C-A6C6-84D51AD51E7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787E1DB-95BA-4684-B4F7-34FB81F57AA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<sst xmlns="http://schemas.openxmlformats.org/spreadsheetml/2006/main" count="1357" uniqueCount="360">
  <si>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</si>
  <si>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</si>
  <si>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</si>
  <si>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</si>
  <si>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</si>
  <si>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</si>
  <si>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</si>
  <si>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</si>
  <si>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</si>
  <si>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</si>
  <si>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</si>
  <si>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</si>
  <si>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</si>
  <si>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</si>
  <si>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</si>
  <si>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</si>
  <si>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</si>
  <si>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</si>
  <si>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</si>
  <si>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</si>
  <si>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</si>
  <si>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</si>
  <si>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</si>
  <si>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</si>
  <si>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</si>
  <si>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</si>
  <si>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</si>
  <si>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</si>
  <si>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</si>
  <si>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</si>
  <si>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</si>
  <si>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</si>
  <si>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</si>
  <si>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</si>
  <si>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</si>
  <si>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</si>
  <si>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</si>
  <si>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</si>
  <si>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</si>
  <si>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</si>
  <si>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</si>
  <si>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</si>
  <si>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</si>
  <si>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22-002</t>
  </si>
  <si>
    <t>Stavba</t>
  </si>
  <si>
    <t>22-002.15</t>
  </si>
  <si>
    <t>11 NAB AC Veslařská</t>
  </si>
  <si>
    <t>A01</t>
  </si>
  <si>
    <t>Stavební úpravy</t>
  </si>
  <si>
    <t>E01</t>
  </si>
  <si>
    <t>Elektroinstalace</t>
  </si>
  <si>
    <t>O01</t>
  </si>
  <si>
    <t>Ostatní a vedlejší náklady</t>
  </si>
  <si>
    <t>Celkem za stavbu</t>
  </si>
  <si>
    <t>CZK</t>
  </si>
  <si>
    <t>#POPS</t>
  </si>
  <si>
    <t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t>
  </si>
  <si>
    <t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t>
  </si>
  <si>
    <t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t>
  </si>
  <si>
    <t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t>
  </si>
  <si>
    <t>Zhotovitel doplní poskytnuté informace svými vlastními znalostmi a zkušenostmi tak, aby mohl připravit nabídku a je plnou Zhotovitelovou zodpovědností učinit potřebné dotazy, jak to pro tento účel považuje za nutné.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</si>
  <si>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</si>
  <si>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</si>
  <si>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</si>
  <si>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</si>
  <si>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</si>
  <si>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</si>
  <si>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</si>
  <si>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</si>
  <si>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</si>
  <si>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</si>
  <si>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95</t>
  </si>
  <si>
    <t>Dokončovací konstrukce na pozemních stavbách</t>
  </si>
  <si>
    <t>99</t>
  </si>
  <si>
    <t>Staveništní přesun hmot</t>
  </si>
  <si>
    <t>VN</t>
  </si>
  <si>
    <t>M21</t>
  </si>
  <si>
    <t>Elektromontáže</t>
  </si>
  <si>
    <t>M46</t>
  </si>
  <si>
    <t>Zemní práce při montážích</t>
  </si>
  <si>
    <t>D96</t>
  </si>
  <si>
    <t>Přesuny suti a vybouraných hmot</t>
  </si>
  <si>
    <t>PSU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</si>
  <si>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</si>
  <si>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</si>
  <si>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</si>
  <si>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</si>
  <si>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</si>
  <si>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</si>
  <si>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</si>
  <si>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</si>
  <si>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</si>
  <si>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</si>
  <si>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</si>
  <si>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</si>
  <si>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</si>
  <si>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</si>
  <si>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</si>
  <si>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</si>
  <si>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</si>
  <si>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</si>
  <si>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</si>
  <si>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</si>
  <si>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</si>
  <si>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</si>
  <si>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</si>
  <si>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</si>
  <si>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</si>
  <si>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</si>
  <si>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</si>
  <si>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</si>
  <si>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139601103R00</t>
  </si>
  <si>
    <t>Ruční výkop jam, rýh a šachet v hornině tř. 4</t>
  </si>
  <si>
    <t>m3</t>
  </si>
  <si>
    <t>RTS 22/ I</t>
  </si>
  <si>
    <t>Práce</t>
  </si>
  <si>
    <t>POL1_</t>
  </si>
  <si>
    <t xml:space="preserve">Výkop : </t>
  </si>
  <si>
    <t>VV</t>
  </si>
  <si>
    <t>základ stanice (od odstraněné zpevněné plochy) : (0,5*0,6*0,57)</t>
  </si>
  <si>
    <t>zemění pod stanicí : (0,5*0,6*0,10)</t>
  </si>
  <si>
    <t>Mezisoučet</t>
  </si>
  <si>
    <t>162201203R00</t>
  </si>
  <si>
    <t>Vodorovné přemíst.výkopku, kolečko hor.1-4, do 10m</t>
  </si>
  <si>
    <t>POL1_1</t>
  </si>
  <si>
    <t xml:space="preserve">Výkop -&gt; mezideponie : </t>
  </si>
  <si>
    <t>Odkaz na mn. položky pořadí 1 : 0,20100</t>
  </si>
  <si>
    <t>162201210R00</t>
  </si>
  <si>
    <t>Příplatek za dalš.10 m, kolečko, výkop. z hor.1- 4</t>
  </si>
  <si>
    <t>167101101R00</t>
  </si>
  <si>
    <t>Nakládání výkopku z hor.1-4 v množství do 100 m3</t>
  </si>
  <si>
    <t>171201101R00</t>
  </si>
  <si>
    <t>Uložení sypaniny do násypů nezhutněných</t>
  </si>
  <si>
    <t>Uložení sypaniny do násypů nebo na skládku s rozprostřením sypaniny ve vrstvách a s hrubým urovnáním.</t>
  </si>
  <si>
    <t>POP</t>
  </si>
  <si>
    <t>162701105R00</t>
  </si>
  <si>
    <t>Vodorovné přemístění výkopku z hor.1-4 do 10000 m</t>
  </si>
  <si>
    <t>162701109R00</t>
  </si>
  <si>
    <t>Příplatek k vod. přemístění hor.1-4 za další 1 km</t>
  </si>
  <si>
    <t xml:space="preserve">Mezideponie -&gt; odvoz : </t>
  </si>
  <si>
    <t>Odkaz na mn. položky pořadí 6 : 0,20100</t>
  </si>
  <si>
    <t>Koeficient 10 km: 9</t>
  </si>
  <si>
    <t>199000002R00</t>
  </si>
  <si>
    <t>Poplatek za skládku horniny 1- 4</t>
  </si>
  <si>
    <t>174101101R00</t>
  </si>
  <si>
    <t>Zásyp jam, rýh, šachet se zhutněním</t>
  </si>
  <si>
    <t>včetně strojního přemístění materiálu pro zásyp ze vzdálenosti do 10 m od okraje zásypu</t>
  </si>
  <si>
    <t xml:space="preserve">Základ NS : </t>
  </si>
  <si>
    <t>zemění pod stanicí : (0,5*0,6*0,1)</t>
  </si>
  <si>
    <t>58337368R</t>
  </si>
  <si>
    <t>Štěrkopísek frakce dle PD</t>
  </si>
  <si>
    <t>t</t>
  </si>
  <si>
    <t>SPCM</t>
  </si>
  <si>
    <t>Specifikace</t>
  </si>
  <si>
    <t>POL3_</t>
  </si>
  <si>
    <t>Začátek provozního součtu</t>
  </si>
  <si>
    <t xml:space="preserve">  Základ NS : </t>
  </si>
  <si>
    <t xml:space="preserve">  zemění pod stanicí : (0,5*0,6*0,1)</t>
  </si>
  <si>
    <t xml:space="preserve">  Mezisoučet</t>
  </si>
  <si>
    <t>Konec provozního součtu</t>
  </si>
  <si>
    <t>0,03*1800*0,001</t>
  </si>
  <si>
    <t>Koeficient ztratné: 0,1</t>
  </si>
  <si>
    <t>181101102R00</t>
  </si>
  <si>
    <t>Úprava pláně v zářezech v hor. 1-4, se zhutněním</t>
  </si>
  <si>
    <t>m2</t>
  </si>
  <si>
    <t>Plocha NS : 0,6*0,5</t>
  </si>
  <si>
    <t>113106231R00</t>
  </si>
  <si>
    <t>Rozebrání dlažeb ze zámkové dlažby v kamenivu</t>
  </si>
  <si>
    <t>NS : 0,6*0,5</t>
  </si>
  <si>
    <t>Koeficient okraje: 0,2</t>
  </si>
  <si>
    <t>113107520R00</t>
  </si>
  <si>
    <t>Odstranění podkladu pl. 50 m2,kam.drcené tl.20 cm</t>
  </si>
  <si>
    <t xml:space="preserve">pro výkop : </t>
  </si>
  <si>
    <t>Odkaz na mn. položky pořadí 12 : 0,36000</t>
  </si>
  <si>
    <t>113107320R00</t>
  </si>
  <si>
    <t>Odstranění podkladu pl. 50 m2,kam.těžené tl.20 cm</t>
  </si>
  <si>
    <t>274354023R00</t>
  </si>
  <si>
    <t>Bednění prostupu základem do 0,02 m2, dl.1,0 m</t>
  </si>
  <si>
    <t>kus</t>
  </si>
  <si>
    <t>základ NS : 2</t>
  </si>
  <si>
    <t>275313711R00</t>
  </si>
  <si>
    <t>Beton základových patek prostý C 25/30</t>
  </si>
  <si>
    <t>V CN zohlednit množství betonu</t>
  </si>
  <si>
    <t xml:space="preserve">beton : </t>
  </si>
  <si>
    <t>základ stanice : (0,5*0,6*0,9)</t>
  </si>
  <si>
    <t>Koeficient lití do výkopu bez bednění: 0,2</t>
  </si>
  <si>
    <t>275351215R00</t>
  </si>
  <si>
    <t>Bednění stěn základových patek - zřízení</t>
  </si>
  <si>
    <t xml:space="preserve">na úrovní terénu : </t>
  </si>
  <si>
    <t>základ stanice : 0,25*(0,5+0,5+0,6+0,6)</t>
  </si>
  <si>
    <t>275351216R00</t>
  </si>
  <si>
    <t>Bednění stěn základových patek - odstranění</t>
  </si>
  <si>
    <t>Včetně očištění, vytřídění a uložení bednícího materiálu.</t>
  </si>
  <si>
    <t xml:space="preserve">odbednění : </t>
  </si>
  <si>
    <t>Odkaz na mn. položky pořadí 17 : 0,55000</t>
  </si>
  <si>
    <t>596215040R00</t>
  </si>
  <si>
    <t>Kladení zámkové dlažby tl. 8 cm do drtě tl. 4 cm</t>
  </si>
  <si>
    <t xml:space="preserve">zpětné položení zámkové dlažby : </t>
  </si>
  <si>
    <t>564261111R00</t>
  </si>
  <si>
    <t>Podklad ze štěrkopísku po zhutnění tloušťky 20 cm</t>
  </si>
  <si>
    <t>564861111R00</t>
  </si>
  <si>
    <t>Podklad ze štěrkodrti po zhutnění tloušťky 20 cm</t>
  </si>
  <si>
    <t>596291113R00</t>
  </si>
  <si>
    <t xml:space="preserve">Řezání zámkové dlažby tl. 80 mm </t>
  </si>
  <si>
    <t>m</t>
  </si>
  <si>
    <t>NS : 0,6+0,6+0,5+0,5</t>
  </si>
  <si>
    <t>56400RX</t>
  </si>
  <si>
    <t>D+M: Parkovací doraz - car stop (dle PD)</t>
  </si>
  <si>
    <t>Vlastní</t>
  </si>
  <si>
    <t>Indiv</t>
  </si>
  <si>
    <t>Parkovací retardér, opatření proti poškození nabíjecí stanice automobilem, dodávka včetně kotvících prvků, reflexní povrchová úprava žlutočerná.</t>
  </si>
  <si>
    <t>pozn č.2 : 2*2</t>
  </si>
  <si>
    <t>915791112R00</t>
  </si>
  <si>
    <t>Předznačení pro značení stopčáry, zebry, nápisů</t>
  </si>
  <si>
    <t>SYMBOL Č.406 : 1,0*1,35*2</t>
  </si>
  <si>
    <t>915721111R00</t>
  </si>
  <si>
    <t>Vodorovné značení střík.barvou stopčar,zeber atd.</t>
  </si>
  <si>
    <t>952901411R00</t>
  </si>
  <si>
    <t>Vyčištění ostatních objektů</t>
  </si>
  <si>
    <t>Položka je určena pro vyčištění ostatních objektů (např. kanálů, zásobníků, kůlen apod.) - vynesení zbytků stavebního rumu, kropení a 2 x zametení podlah, oprášení stěn a výplní otvorů.</t>
  </si>
  <si>
    <t>NS : (5,25)*(5,5+1,0)</t>
  </si>
  <si>
    <t>998223011R00</t>
  </si>
  <si>
    <t>Přesun hmot, pozemní komunikace</t>
  </si>
  <si>
    <t>Přesun hmot</t>
  </si>
  <si>
    <t>POL7_</t>
  </si>
  <si>
    <t>979087311R00</t>
  </si>
  <si>
    <t>Vodorovné přemístění suti nošením do 10 m</t>
  </si>
  <si>
    <t>Přesun suti</t>
  </si>
  <si>
    <t>POL8_</t>
  </si>
  <si>
    <t>S naložením suti nebo vybouraných hmot do dopravního prostředku a na jejich vyložením, popřípadě přeložením na normální dopravní prostředek.</t>
  </si>
  <si>
    <t>979087391R00</t>
  </si>
  <si>
    <t>Příplatek za nošení suti každých dalších 10 m</t>
  </si>
  <si>
    <t>979094211R00</t>
  </si>
  <si>
    <t>Nakládání nebo překládání vybourané suti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</si>
  <si>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</si>
  <si>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</si>
  <si>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</si>
  <si>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</si>
  <si>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</si>
  <si>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979990107R00</t>
  </si>
  <si>
    <t>Poplatek za uložení suti</t>
  </si>
  <si>
    <t>SUM</t>
  </si>
  <si>
    <t>Poznámky uchazeče k zadání</t>
  </si>
  <si>
    <t>POPUZIV</t>
  </si>
  <si>
    <t>END</t>
  </si>
  <si>
    <t>121101102R00</t>
  </si>
  <si>
    <t>Sejmutí ornice s přemístěním přes 50 do 100 m</t>
  </si>
  <si>
    <t xml:space="preserve">trasa v zemině : </t>
  </si>
  <si>
    <t xml:space="preserve">délka = 6,6 m : </t>
  </si>
  <si>
    <t>6,6*0,35*0,1</t>
  </si>
  <si>
    <t>6,6*0,35*0,9</t>
  </si>
  <si>
    <t xml:space="preserve">trasa pod komunikací : </t>
  </si>
  <si>
    <t xml:space="preserve">délka = 28,6 m : </t>
  </si>
  <si>
    <t>28,6*0,35*0,9</t>
  </si>
  <si>
    <t>Odkaz na mn. položky pořadí 2 : 11,08800</t>
  </si>
  <si>
    <t xml:space="preserve">Mezideponie -&gt; zásyp : </t>
  </si>
  <si>
    <t>Odkaz na mn. položky pořadí 6 : 12,32000</t>
  </si>
  <si>
    <t xml:space="preserve">- odvoz : </t>
  </si>
  <si>
    <t>Odkaz na mn. položky pořadí 7 : 3,08000*-1</t>
  </si>
  <si>
    <t>6,6*0,35*(1,0-0,25)</t>
  </si>
  <si>
    <t>28,6*0,35*(1,0-0,25)</t>
  </si>
  <si>
    <t xml:space="preserve">Kamenivo/písek : </t>
  </si>
  <si>
    <t xml:space="preserve">tl. 250mm : </t>
  </si>
  <si>
    <t xml:space="preserve">délka = 6,6+28,6 m : </t>
  </si>
  <si>
    <t>0,35*0,25*(6,6+28,6)</t>
  </si>
  <si>
    <t xml:space="preserve">odvoz = objem kameniva : </t>
  </si>
  <si>
    <t>Odkaz na mn. položky pořadí 7 : 3,08000</t>
  </si>
  <si>
    <t>583317004R</t>
  </si>
  <si>
    <t>Kamenivo těžené frakce  0/32 B Jihomor. kraj</t>
  </si>
  <si>
    <t xml:space="preserve">  Kamenivo/písek : </t>
  </si>
  <si>
    <t xml:space="preserve">  tl. 250mm : </t>
  </si>
  <si>
    <t xml:space="preserve">  délka = 6,6+28,6 m : </t>
  </si>
  <si>
    <t xml:space="preserve">  0,35*0,25*(6,6+28,6)</t>
  </si>
  <si>
    <t>3,08*1800*0,001</t>
  </si>
  <si>
    <t>6,6*0,35</t>
  </si>
  <si>
    <t>28,6*0,35</t>
  </si>
  <si>
    <t>181301101R00</t>
  </si>
  <si>
    <t>Rozprostření ornice, rovina, tl. do 10 cm do 500m2</t>
  </si>
  <si>
    <t>Koeficient okolí: 0,1</t>
  </si>
  <si>
    <t>182001111R00</t>
  </si>
  <si>
    <t>Plošná úprava terénu, nerovnosti do 10 cm v rovině</t>
  </si>
  <si>
    <t xml:space="preserve">finální úpravy terénu : </t>
  </si>
  <si>
    <t>Odkaz na mn. položky pořadí 12 : 2,54100</t>
  </si>
  <si>
    <t>182001151R00</t>
  </si>
  <si>
    <t>Prokypření půdy rotavátorem</t>
  </si>
  <si>
    <t>180402111R00</t>
  </si>
  <si>
    <t>Založení trávníku parkového výsevem v rovině</t>
  </si>
  <si>
    <t>00572440R</t>
  </si>
  <si>
    <t>Směs travní- vysoká zátěž á 25 kg</t>
  </si>
  <si>
    <t>kg</t>
  </si>
  <si>
    <t xml:space="preserve">finální úpravy terénu v okolí okapního chodníku : </t>
  </si>
  <si>
    <t xml:space="preserve">30g na 1m2 : </t>
  </si>
  <si>
    <t>Odkaz na mn. položky pořadí 15 : 2,54100*0,03</t>
  </si>
  <si>
    <t>185803111R00</t>
  </si>
  <si>
    <t>Ošetření trávníku v rovině</t>
  </si>
  <si>
    <t>185804312R00</t>
  </si>
  <si>
    <t>Zalití rostlin vodou plochy</t>
  </si>
  <si>
    <t xml:space="preserve">5l na 1m2, 3 etapy = 0,015 : </t>
  </si>
  <si>
    <t>Odkaz na mn. položky pořadí 12 : 2,54133*0,015</t>
  </si>
  <si>
    <t>184851111R00</t>
  </si>
  <si>
    <t>Hnojení roztokem hnojiva v rovině</t>
  </si>
  <si>
    <t xml:space="preserve">2l na 1m2 : </t>
  </si>
  <si>
    <t>Odkaz na mn. položky pořadí 12 : 2,54000*0,002</t>
  </si>
  <si>
    <t>28,6*0,50</t>
  </si>
  <si>
    <t>Odkaz na mn. položky pořadí 20 : 14,30000</t>
  </si>
  <si>
    <t>M21000000x01</t>
  </si>
  <si>
    <t>Kabel CYKY 5x16 mm, včetně dodávky a montáže</t>
  </si>
  <si>
    <t>POL1_9</t>
  </si>
  <si>
    <t>M21000000x02</t>
  </si>
  <si>
    <t>Kabel CYKY 4x70 mm, včetně dodávky a montáže</t>
  </si>
  <si>
    <t>M21000000x03</t>
  </si>
  <si>
    <t>Kabel CYKY 5x70 mm, včetně dodávky a montáže</t>
  </si>
  <si>
    <t>M21000000x04</t>
  </si>
  <si>
    <t>Ukončení a zapojení vodiče ve svorce</t>
  </si>
  <si>
    <t>ks</t>
  </si>
  <si>
    <t>M21000000x05</t>
  </si>
  <si>
    <t>Rozpojovací skříň SR522 dle projektové dokumentace, pilíř, včetně pojistkové sady, včetně dodávky a montáže</t>
  </si>
  <si>
    <t>POL3_0</t>
  </si>
  <si>
    <t>M21000000x06</t>
  </si>
  <si>
    <t>Vystrojený elektroměrový rozváděč dle projektové dokumentace, pilíř, jištění 3x63 A/B, E.GD</t>
  </si>
  <si>
    <t>M21000000x07</t>
  </si>
  <si>
    <t>PVC chránička prům. 110 mm, včetně montáže</t>
  </si>
  <si>
    <t>M21000000x08</t>
  </si>
  <si>
    <t>PVC chránička prům. 63 mm, včetně montáže</t>
  </si>
  <si>
    <t>M21000000x09</t>
  </si>
  <si>
    <t>FeZn 30x4, včetně montáže</t>
  </si>
  <si>
    <t>M21000000x10</t>
  </si>
  <si>
    <t>FeZn 10 (0,62 kg/m), včetně montáže</t>
  </si>
  <si>
    <t>M21000000x11</t>
  </si>
  <si>
    <t>Spojovací svorka pásek-drát, včetně montáže</t>
  </si>
  <si>
    <t>M21000000x12</t>
  </si>
  <si>
    <t>Gumo-asfaltový sprej</t>
  </si>
  <si>
    <t>M21000000x13</t>
  </si>
  <si>
    <t>Revize</t>
  </si>
  <si>
    <t>kpl</t>
  </si>
  <si>
    <t>M21000000x14</t>
  </si>
  <si>
    <t>Úklid</t>
  </si>
  <si>
    <t>M21000000x15</t>
  </si>
  <si>
    <t>Podružný elektroinstalační materiál</t>
  </si>
  <si>
    <t>M21000000x16</t>
  </si>
  <si>
    <t>Mimostaveništní doprava, přesun hmot a PPV</t>
  </si>
  <si>
    <t>460490012RT1</t>
  </si>
  <si>
    <t>Fólie výstražná z PVC, šířka 33 cm dodávka + montáž</t>
  </si>
  <si>
    <t>6,6</t>
  </si>
  <si>
    <t>28,6</t>
  </si>
  <si>
    <t>Koeficient spád, rezerva: 0,1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</si>
  <si>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</si>
  <si>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</si>
  <si>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</si>
  <si>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</si>
  <si>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</si>
  <si>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</si>
  <si>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005111021R</t>
  </si>
  <si>
    <t>Vytyčení inženýrských sítí</t>
  </si>
  <si>
    <t>POL99_</t>
  </si>
  <si>
    <t>Zaměření a vytýčení stávajících inženýrských sítí v místě stavby z hlediska jejich ochrany při provádění stavby.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</si>
  <si>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</si>
  <si>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</si>
  <si>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</si>
  <si>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Nabíjecí stanice TEPLÁRNY BRNO, 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</si>
</sst>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14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164" fontId="22" fillId="0" borderId="0" xfId="0" applyNumberFormat="1" applyFont="1" applyBorder="1" applyAlignment="1">
      <alignment horizontal="center" vertical="top" wrapText="1" shrinkToFit="1"/>
    </xf>
    <xf numFmtId="164" fontId="22" fillId="0" borderId="0" xfId="0" applyNumberFormat="1" applyFont="1" applyBorder="1" applyAlignment="1">
      <alignment vertical="top" wrapText="1" shrinkToFit="1"/>
    </xf>
    <xf numFmtId="164" fontId="23" fillId="0" borderId="0" xfId="0" applyNumberFormat="1" applyFont="1" applyBorder="1" applyAlignment="1">
      <alignment horizontal="center" vertical="top" wrapText="1" shrinkToFit="1"/>
    </xf>
    <xf numFmtId="164" fontId="23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4" fillId="0" borderId="0" xfId="0" applyNumberFormat="1" applyFont="1" applyAlignment="1">
      <alignment wrapTex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164" fontId="22" fillId="0" borderId="0" xfId="0" applyNumberFormat="1" applyFont="1" applyBorder="1" applyAlignment="1">
      <alignment horizontal="left" vertical="top" wrapText="1"/>
    </xf>
    <xf numFmtId="164" fontId="22" fillId="0" borderId="0" xfId="0" quotePrefix="1" applyNumberFormat="1" applyFont="1" applyBorder="1" applyAlignment="1">
      <alignment horizontal="left" vertical="top" wrapText="1"/>
    </xf>
    <xf numFmtId="164" fontId="23" fillId="0" borderId="0" xfId="0" quotePrefix="1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0" xfId="0" applyNumberFormat="1" applyAlignment="1">
      <alignment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20" fillId="0" borderId="18" xfId="0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D18" sqref="D18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203" t="s">
        <v>41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5"/>
  <sheetViews>
    <sheetView showGridLines="0" tabSelected="1" topLeftCell="B1" zoomScaleNormal="100" zoomScaleSheetLayoutView="75" workbookViewId="0">
      <selection activeCell="B46" sqref="B4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38</v>
      </c>
      <c r="B1" s="204" t="s">
        <v>4</v>
      </c>
      <c r="C1" s="205"/>
      <c r="D1" s="205"/>
      <c r="E1" s="205"/>
      <c r="F1" s="205"/>
      <c r="G1" s="205"/>
      <c r="H1" s="205"/>
      <c r="I1" s="205"/>
      <c r="J1" s="206"/>
    </row>
    <row r="2" spans="1:15" ht="36" customHeight="1" x14ac:dyDescent="0.2">
      <c r="A2" s="2"/>
      <c r="B2" s="76" t="s">
        <v>24</v>
      </c>
      <c r="C2" s="77"/>
      <c r="D2" s="78" t="s">
        <v>43</v>
      </c>
      <c r="E2" s="213" t="s">
        <v>359</v>
      </c>
      <c r="F2" s="214"/>
      <c r="G2" s="214"/>
      <c r="H2" s="214"/>
      <c r="I2" s="214"/>
      <c r="J2" s="215"/>
      <c r="O2" s="1"/>
    </row>
    <row r="3" spans="1:15" ht="27" hidden="1" customHeight="1" x14ac:dyDescent="0.2">
      <c r="A3" s="2"/>
      <c r="B3" s="79"/>
      <c r="C3" s="77"/>
      <c r="D3" s="80"/>
      <c r="E3" s="216"/>
      <c r="F3" s="217"/>
      <c r="G3" s="217"/>
      <c r="H3" s="217"/>
      <c r="I3" s="217"/>
      <c r="J3" s="218"/>
    </row>
    <row r="4" spans="1:15" ht="23.25" customHeight="1" x14ac:dyDescent="0.2">
      <c r="A4" s="2"/>
      <c r="B4" s="81"/>
      <c r="C4" s="82"/>
      <c r="D4" s="83"/>
      <c r="E4" s="226"/>
      <c r="F4" s="226"/>
      <c r="G4" s="226"/>
      <c r="H4" s="226"/>
      <c r="I4" s="226"/>
      <c r="J4" s="227"/>
    </row>
    <row r="5" spans="1:15" ht="24" customHeight="1" x14ac:dyDescent="0.2">
      <c r="A5" s="2"/>
      <c r="B5" s="31" t="s">
        <v>23</v>
      </c>
      <c r="D5" s="230"/>
      <c r="E5" s="231"/>
      <c r="F5" s="231"/>
      <c r="G5" s="231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32"/>
      <c r="E6" s="233"/>
      <c r="F6" s="233"/>
      <c r="G6" s="233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34"/>
      <c r="F7" s="235"/>
      <c r="G7" s="235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20"/>
      <c r="E11" s="220"/>
      <c r="F11" s="220"/>
      <c r="G11" s="220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25"/>
      <c r="E12" s="225"/>
      <c r="F12" s="225"/>
      <c r="G12" s="225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28"/>
      <c r="F13" s="229"/>
      <c r="G13" s="229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19"/>
      <c r="F15" s="219"/>
      <c r="G15" s="221"/>
      <c r="H15" s="221"/>
      <c r="I15" s="221" t="s">
        <v>31</v>
      </c>
      <c r="J15" s="222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10"/>
      <c r="F16" s="211"/>
      <c r="G16" s="210"/>
      <c r="H16" s="211"/>
      <c r="I16" s="210">
        <f>SUMIF(F61:F71,A16,I61:I71)+SUMIF(F61:F71,"PSU",I61:I71)</f>
        <v>0</v>
      </c>
      <c r="J16" s="212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10"/>
      <c r="F17" s="211"/>
      <c r="G17" s="210"/>
      <c r="H17" s="211"/>
      <c r="I17" s="210">
        <f>SUMIF(F61:F71,A17,I61:I71)</f>
        <v>0</v>
      </c>
      <c r="J17" s="212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10"/>
      <c r="F18" s="211"/>
      <c r="G18" s="210"/>
      <c r="H18" s="211"/>
      <c r="I18" s="210">
        <f>SUMIF(F61:F71,A18,I61:I71)</f>
        <v>0</v>
      </c>
      <c r="J18" s="212"/>
    </row>
    <row r="19" spans="1:10" ht="23.25" customHeight="1" x14ac:dyDescent="0.2">
      <c r="A19" s="139" t="s">
        <v>75</v>
      </c>
      <c r="B19" s="38" t="s">
        <v>29</v>
      </c>
      <c r="C19" s="62"/>
      <c r="D19" s="63"/>
      <c r="E19" s="210"/>
      <c r="F19" s="211"/>
      <c r="G19" s="210"/>
      <c r="H19" s="211"/>
      <c r="I19" s="210">
        <f>SUMIF(F61:F71,A19,I61:I71)</f>
        <v>0</v>
      </c>
      <c r="J19" s="212"/>
    </row>
    <row r="20" spans="1:10" ht="23.25" customHeight="1" x14ac:dyDescent="0.2">
      <c r="A20" s="139" t="s">
        <v>83</v>
      </c>
      <c r="B20" s="38" t="s">
        <v>30</v>
      </c>
      <c r="C20" s="62"/>
      <c r="D20" s="63"/>
      <c r="E20" s="210"/>
      <c r="F20" s="211"/>
      <c r="G20" s="210"/>
      <c r="H20" s="211"/>
      <c r="I20" s="210">
        <f>SUMIF(F61:F71,A20,I61:I71)</f>
        <v>0</v>
      </c>
      <c r="J20" s="212"/>
    </row>
    <row r="21" spans="1:10" ht="23.25" customHeight="1" x14ac:dyDescent="0.2">
      <c r="A21" s="2"/>
      <c r="B21" s="48" t="s">
        <v>31</v>
      </c>
      <c r="C21" s="64"/>
      <c r="D21" s="65"/>
      <c r="E21" s="223"/>
      <c r="F21" s="224"/>
      <c r="G21" s="223"/>
      <c r="H21" s="224"/>
      <c r="I21" s="223">
        <f>SUM(I16:J20)</f>
        <v>0</v>
      </c>
      <c r="J21" s="24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39">
        <f>ZakladDPHSniVypocet</f>
        <v>0</v>
      </c>
      <c r="H23" s="240"/>
      <c r="I23" s="24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37">
        <f>A23</f>
        <v>0</v>
      </c>
      <c r="H24" s="238"/>
      <c r="I24" s="23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39">
        <f>ZakladDPHZaklVypocet</f>
        <v>0</v>
      </c>
      <c r="H25" s="240"/>
      <c r="I25" s="24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07">
        <f>A25</f>
        <v>0</v>
      </c>
      <c r="H26" s="208"/>
      <c r="I26" s="20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09">
        <f>CenaCelkem-(ZakladDPHSni+DPHSni+ZakladDPHZakl+DPHZakl)</f>
        <v>0</v>
      </c>
      <c r="H27" s="209"/>
      <c r="I27" s="209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43">
        <f>ZakladDPHSniVypocet+ZakladDPHZaklVypocet</f>
        <v>0</v>
      </c>
      <c r="H28" s="243"/>
      <c r="I28" s="243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42">
        <f>A27</f>
        <v>0</v>
      </c>
      <c r="H29" s="242"/>
      <c r="I29" s="242"/>
      <c r="J29" s="119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44"/>
      <c r="E34" s="245"/>
      <c r="G34" s="246"/>
      <c r="H34" s="247"/>
      <c r="I34" s="247"/>
      <c r="J34" s="25"/>
    </row>
    <row r="35" spans="1:52" ht="12.75" customHeight="1" x14ac:dyDescent="0.2">
      <c r="A35" s="2"/>
      <c r="B35" s="2"/>
      <c r="D35" s="236" t="s">
        <v>2</v>
      </c>
      <c r="E35" s="236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52" ht="25.5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52" ht="25.5" hidden="1" customHeight="1" x14ac:dyDescent="0.2">
      <c r="A39" s="88">
        <v>1</v>
      </c>
      <c r="B39" s="98" t="s">
        <v>44</v>
      </c>
      <c r="C39" s="248"/>
      <c r="D39" s="248"/>
      <c r="E39" s="248"/>
      <c r="F39" s="99">
        <f>'22-002.15 A01 Pol'!AE138+'22-002.15 E01 Pol'!AE197+'22-002.15 O01 Pol'!AE17</f>
        <v>0</v>
      </c>
      <c r="G39" s="100">
        <f>'22-002.15 A01 Pol'!AF138+'22-002.15 E01 Pol'!AF197+'22-002.15 O01 Pol'!AF17</f>
        <v>0</v>
      </c>
      <c r="H39" s="101">
        <f>(F39*SazbaDPH1/100)+(G39*SazbaDPH2/100)</f>
        <v>0</v>
      </c>
      <c r="I39" s="101">
        <f>F39+G39+H39</f>
        <v>0</v>
      </c>
      <c r="J39" s="102" t="str">
        <f>IF(_xlfn.SINGLE(CenaCelkemVypocet)=0,"",I39/_xlfn.SINGLE(CenaCelkemVypocet)*100)</f>
        <v/>
      </c>
    </row>
    <row r="40" spans="1:52" ht="25.5" customHeight="1" x14ac:dyDescent="0.2">
      <c r="A40" s="88">
        <v>2</v>
      </c>
      <c r="B40" s="103" t="s">
        <v>45</v>
      </c>
      <c r="C40" s="249" t="s">
        <v>46</v>
      </c>
      <c r="D40" s="249"/>
      <c r="E40" s="249"/>
      <c r="F40" s="104">
        <f>'22-002.15 A01 Pol'!AE138+'22-002.15 E01 Pol'!AE197+'22-002.15 O01 Pol'!AE17</f>
        <v>0</v>
      </c>
      <c r="G40" s="105">
        <f>'22-002.15 A01 Pol'!AF138+'22-002.15 E01 Pol'!AF197+'22-002.15 O01 Pol'!AF17</f>
        <v>0</v>
      </c>
      <c r="H40" s="105">
        <f>(F40*SazbaDPH1/100)+(G40*SazbaDPH2/100)</f>
        <v>0</v>
      </c>
      <c r="I40" s="105">
        <f>F40+G40+H40</f>
        <v>0</v>
      </c>
      <c r="J40" s="106" t="str">
        <f>IF(_xlfn.SINGLE(CenaCelkemVypocet)=0,"",I40/_xlfn.SINGLE(CenaCelkemVypocet)*100)</f>
        <v/>
      </c>
    </row>
    <row r="41" spans="1:52" ht="25.5" customHeight="1" x14ac:dyDescent="0.2">
      <c r="A41" s="88">
        <v>3</v>
      </c>
      <c r="B41" s="107" t="s">
        <v>47</v>
      </c>
      <c r="C41" s="248" t="s">
        <v>48</v>
      </c>
      <c r="D41" s="248"/>
      <c r="E41" s="248"/>
      <c r="F41" s="108">
        <f>'22-002.15 A01 Pol'!AE138</f>
        <v>0</v>
      </c>
      <c r="G41" s="101">
        <f>'22-002.15 A01 Pol'!AF138</f>
        <v>0</v>
      </c>
      <c r="H41" s="101">
        <f>(F41*SazbaDPH1/100)+(G41*SazbaDPH2/100)</f>
        <v>0</v>
      </c>
      <c r="I41" s="101">
        <f>F41+G41+H41</f>
        <v>0</v>
      </c>
      <c r="J41" s="102" t="str">
        <f>IF(_xlfn.SINGLE(CenaCelkemVypocet)=0,"",I41/_xlfn.SINGLE(CenaCelkemVypocet)*100)</f>
        <v/>
      </c>
    </row>
    <row r="42" spans="1:52" ht="25.5" customHeight="1" x14ac:dyDescent="0.2">
      <c r="A42" s="88">
        <v>3</v>
      </c>
      <c r="B42" s="107" t="s">
        <v>49</v>
      </c>
      <c r="C42" s="248" t="s">
        <v>50</v>
      </c>
      <c r="D42" s="248"/>
      <c r="E42" s="248"/>
      <c r="F42" s="108">
        <f>'22-002.15 E01 Pol'!AE197</f>
        <v>0</v>
      </c>
      <c r="G42" s="101">
        <f>'22-002.15 E01 Pol'!AF197</f>
        <v>0</v>
      </c>
      <c r="H42" s="101">
        <f>(F42*SazbaDPH1/100)+(G42*SazbaDPH2/100)</f>
        <v>0</v>
      </c>
      <c r="I42" s="101">
        <f>F42+G42+H42</f>
        <v>0</v>
      </c>
      <c r="J42" s="102" t="str">
        <f>IF(_xlfn.SINGLE(CenaCelkemVypocet)=0,"",I42/_xlfn.SINGLE(CenaCelkemVypocet)*100)</f>
        <v/>
      </c>
    </row>
    <row r="43" spans="1:52" ht="25.5" customHeight="1" x14ac:dyDescent="0.2">
      <c r="A43" s="88">
        <v>3</v>
      </c>
      <c r="B43" s="107" t="s">
        <v>51</v>
      </c>
      <c r="C43" s="248" t="s">
        <v>52</v>
      </c>
      <c r="D43" s="248"/>
      <c r="E43" s="248"/>
      <c r="F43" s="108">
        <f>'22-002.15 O01 Pol'!AE17</f>
        <v>0</v>
      </c>
      <c r="G43" s="101">
        <f>'22-002.15 O01 Pol'!AF17</f>
        <v>0</v>
      </c>
      <c r="H43" s="101">
        <f>(F43*SazbaDPH1/100)+(G43*SazbaDPH2/100)</f>
        <v>0</v>
      </c>
      <c r="I43" s="101">
        <f>F43+G43+H43</f>
        <v>0</v>
      </c>
      <c r="J43" s="102" t="str">
        <f>IF(_xlfn.SINGLE(CenaCelkemVypocet)=0,"",I43/_xlfn.SINGLE(CenaCelkemVypocet)*100)</f>
        <v/>
      </c>
    </row>
    <row r="44" spans="1:52" ht="25.5" customHeight="1" x14ac:dyDescent="0.2">
      <c r="A44" s="88"/>
      <c r="B44" s="250" t="s">
        <v>53</v>
      </c>
      <c r="C44" s="251"/>
      <c r="D44" s="251"/>
      <c r="E44" s="252"/>
      <c r="F44" s="109">
        <f>SUMIF(A39:A43,"=1",F39:F43)</f>
        <v>0</v>
      </c>
      <c r="G44" s="110">
        <f>SUMIF(A39:A43,"=1",G39:G43)</f>
        <v>0</v>
      </c>
      <c r="H44" s="110">
        <f>SUMIF(A39:A43,"=1",H39:H43)</f>
        <v>0</v>
      </c>
      <c r="I44" s="110">
        <f>SUMIF(A39:A43,"=1",I39:I43)</f>
        <v>0</v>
      </c>
      <c r="J44" s="111">
        <f>SUMIF(A39:A43,"=1",J39:J43)</f>
        <v>0</v>
      </c>
    </row>
    <row r="46" spans="1:52" x14ac:dyDescent="0.2">
      <c r="A46" t="s">
        <v>55</v>
      </c>
    </row>
    <row r="47" spans="1:52" ht="51" x14ac:dyDescent="0.2">
      <c r="B47" s="253" t="s">
        <v>56</v>
      </c>
      <c r="C47" s="253"/>
      <c r="D47" s="253"/>
      <c r="E47" s="253"/>
      <c r="F47" s="253"/>
      <c r="G47" s="253"/>
      <c r="H47" s="253"/>
      <c r="I47" s="253"/>
      <c r="J47" s="253"/>
      <c r="AZ47" s="120" t="str">
        <f>B47</f>
        <v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v>
      </c>
    </row>
    <row r="49" spans="1:52" ht="51" x14ac:dyDescent="0.2">
      <c r="B49" s="253" t="s">
        <v>57</v>
      </c>
      <c r="C49" s="253"/>
      <c r="D49" s="253"/>
      <c r="E49" s="253"/>
      <c r="F49" s="253"/>
      <c r="G49" s="253"/>
      <c r="H49" s="253"/>
      <c r="I49" s="253"/>
      <c r="J49" s="253"/>
      <c r="AZ49" s="120" t="str">
        <f>B49</f>
        <v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v>
      </c>
    </row>
    <row r="51" spans="1:52" ht="76.5" x14ac:dyDescent="0.2">
      <c r="B51" s="253" t="s">
        <v>58</v>
      </c>
      <c r="C51" s="253"/>
      <c r="D51" s="253"/>
      <c r="E51" s="253"/>
      <c r="F51" s="253"/>
      <c r="G51" s="253"/>
      <c r="H51" s="253"/>
      <c r="I51" s="253"/>
      <c r="J51" s="253"/>
      <c r="AZ51" s="120" t="str">
        <f>B51</f>
        <v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v>
      </c>
    </row>
    <row r="53" spans="1:52" ht="51" x14ac:dyDescent="0.2">
      <c r="B53" s="253" t="s">
        <v>59</v>
      </c>
      <c r="C53" s="253"/>
      <c r="D53" s="253"/>
      <c r="E53" s="253"/>
      <c r="F53" s="253"/>
      <c r="G53" s="253"/>
      <c r="H53" s="253"/>
      <c r="I53" s="253"/>
      <c r="J53" s="253"/>
      <c r="AZ53" s="120" t="str">
        <f>B53</f>
        <v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v>
      </c>
    </row>
    <row r="55" spans="1:52" ht="38.25" x14ac:dyDescent="0.2">
      <c r="B55" s="253" t="s">
        <v>60</v>
      </c>
      <c r="C55" s="253"/>
      <c r="D55" s="253"/>
      <c r="E55" s="253"/>
      <c r="F55" s="253"/>
      <c r="G55" s="253"/>
      <c r="H55" s="253"/>
      <c r="I55" s="253"/>
      <c r="J55" s="253"/>
      <c r="AZ55" s="120" t="str">
        <f>B55</f>
        <v>Zhotovitel doplní poskytnuté informace svými vlastními znalostmi a zkušenostmi tak, aby mohl připravit nabídku a je plnou Zhotovitelovou zodpovědností učinit potřebné dotazy, jak to pro tento účel považuje za nutné.</v>
      </c>
    </row>
    <row r="58" spans="1:52" ht="15.75" x14ac:dyDescent="0.25">
      <c r="B58" s="121" t="s">
        <v>61</v>
      </c>
    </row>
    <row r="60" spans="1:52" ht="25.5" customHeight="1" x14ac:dyDescent="0.2">
      <c r="A60" s="123"/>
      <c r="B60" s="126" t="s">
        <v>18</v>
      </c>
      <c r="C60" s="126" t="s">
        <v>6</v>
      </c>
      <c r="D60" s="127"/>
      <c r="E60" s="127"/>
      <c r="F60" s="128" t="s">
        <v>62</v>
      </c>
      <c r="G60" s="128"/>
      <c r="H60" s="128"/>
      <c r="I60" s="128" t="s">
        <v>31</v>
      </c>
      <c r="J60" s="128" t="s">
        <v>0</v>
      </c>
    </row>
    <row r="61" spans="1:52" ht="36.75" customHeight="1" x14ac:dyDescent="0.2">
      <c r="A61" s="124"/>
      <c r="B61" s="129" t="s">
        <v>63</v>
      </c>
      <c r="C61" s="254" t="s">
        <v>64</v>
      </c>
      <c r="D61" s="255"/>
      <c r="E61" s="255"/>
      <c r="F61" s="135" t="s">
        <v>26</v>
      </c>
      <c r="G61" s="136"/>
      <c r="H61" s="136"/>
      <c r="I61" s="136">
        <f>'22-002.15 A01 Pol'!G8+'22-002.15 E01 Pol'!G8</f>
        <v>0</v>
      </c>
      <c r="J61" s="133" t="str">
        <f>IF(I72=0,"",I61/I72*100)</f>
        <v/>
      </c>
    </row>
    <row r="62" spans="1:52" ht="36.75" customHeight="1" x14ac:dyDescent="0.2">
      <c r="A62" s="124"/>
      <c r="B62" s="129" t="s">
        <v>65</v>
      </c>
      <c r="C62" s="254" t="s">
        <v>66</v>
      </c>
      <c r="D62" s="255"/>
      <c r="E62" s="255"/>
      <c r="F62" s="135" t="s">
        <v>26</v>
      </c>
      <c r="G62" s="136"/>
      <c r="H62" s="136"/>
      <c r="I62" s="136">
        <f>'22-002.15 A01 Pol'!G74</f>
        <v>0</v>
      </c>
      <c r="J62" s="133" t="str">
        <f>IF(I72=0,"",I62/I72*100)</f>
        <v/>
      </c>
    </row>
    <row r="63" spans="1:52" ht="36.75" customHeight="1" x14ac:dyDescent="0.2">
      <c r="A63" s="124"/>
      <c r="B63" s="129" t="s">
        <v>67</v>
      </c>
      <c r="C63" s="254" t="s">
        <v>68</v>
      </c>
      <c r="D63" s="255"/>
      <c r="E63" s="255"/>
      <c r="F63" s="135" t="s">
        <v>26</v>
      </c>
      <c r="G63" s="136"/>
      <c r="H63" s="136"/>
      <c r="I63" s="136">
        <f>'22-002.15 A01 Pol'!G94+'22-002.15 E01 Pol'!G144</f>
        <v>0</v>
      </c>
      <c r="J63" s="133" t="str">
        <f>IF(I72=0,"",I63/I72*100)</f>
        <v/>
      </c>
    </row>
    <row r="64" spans="1:52" ht="36.75" customHeight="1" x14ac:dyDescent="0.2">
      <c r="A64" s="124"/>
      <c r="B64" s="129" t="s">
        <v>69</v>
      </c>
      <c r="C64" s="254" t="s">
        <v>70</v>
      </c>
      <c r="D64" s="255"/>
      <c r="E64" s="255"/>
      <c r="F64" s="135" t="s">
        <v>26</v>
      </c>
      <c r="G64" s="136"/>
      <c r="H64" s="136"/>
      <c r="I64" s="136">
        <f>'22-002.15 A01 Pol'!G114</f>
        <v>0</v>
      </c>
      <c r="J64" s="133" t="str">
        <f>IF(I72=0,"",I64/I72*100)</f>
        <v/>
      </c>
    </row>
    <row r="65" spans="1:10" ht="36.75" customHeight="1" x14ac:dyDescent="0.2">
      <c r="A65" s="124"/>
      <c r="B65" s="129" t="s">
        <v>71</v>
      </c>
      <c r="C65" s="254" t="s">
        <v>72</v>
      </c>
      <c r="D65" s="255"/>
      <c r="E65" s="255"/>
      <c r="F65" s="135" t="s">
        <v>26</v>
      </c>
      <c r="G65" s="136"/>
      <c r="H65" s="136"/>
      <c r="I65" s="136">
        <f>'22-002.15 A01 Pol'!G121</f>
        <v>0</v>
      </c>
      <c r="J65" s="133" t="str">
        <f>IF(I72=0,"",I65/I72*100)</f>
        <v/>
      </c>
    </row>
    <row r="66" spans="1:10" ht="36.75" customHeight="1" x14ac:dyDescent="0.2">
      <c r="A66" s="124"/>
      <c r="B66" s="129" t="s">
        <v>73</v>
      </c>
      <c r="C66" s="254" t="s">
        <v>74</v>
      </c>
      <c r="D66" s="255"/>
      <c r="E66" s="255"/>
      <c r="F66" s="135" t="s">
        <v>26</v>
      </c>
      <c r="G66" s="136"/>
      <c r="H66" s="136"/>
      <c r="I66" s="136">
        <f>'22-002.15 A01 Pol'!G126+'22-002.15 E01 Pol'!G157</f>
        <v>0</v>
      </c>
      <c r="J66" s="133" t="str">
        <f>IF(I72=0,"",I66/I72*100)</f>
        <v/>
      </c>
    </row>
    <row r="67" spans="1:10" ht="36.75" customHeight="1" x14ac:dyDescent="0.2">
      <c r="A67" s="124"/>
      <c r="B67" s="129" t="s">
        <v>75</v>
      </c>
      <c r="C67" s="254" t="s">
        <v>29</v>
      </c>
      <c r="D67" s="255"/>
      <c r="E67" s="255"/>
      <c r="F67" s="135" t="s">
        <v>26</v>
      </c>
      <c r="G67" s="136"/>
      <c r="H67" s="136"/>
      <c r="I67" s="136">
        <f>'22-002.15 O01 Pol'!G8</f>
        <v>0</v>
      </c>
      <c r="J67" s="133" t="str">
        <f>IF(I72=0,"",I67/I72*100)</f>
        <v/>
      </c>
    </row>
    <row r="68" spans="1:10" ht="36.75" customHeight="1" x14ac:dyDescent="0.2">
      <c r="A68" s="124"/>
      <c r="B68" s="129" t="s">
        <v>76</v>
      </c>
      <c r="C68" s="254" t="s">
        <v>77</v>
      </c>
      <c r="D68" s="255"/>
      <c r="E68" s="255"/>
      <c r="F68" s="135" t="s">
        <v>28</v>
      </c>
      <c r="G68" s="136"/>
      <c r="H68" s="136"/>
      <c r="I68" s="136">
        <f>'22-002.15 E01 Pol'!G159</f>
        <v>0</v>
      </c>
      <c r="J68" s="133" t="str">
        <f>IF(I72=0,"",I68/I72*100)</f>
        <v/>
      </c>
    </row>
    <row r="69" spans="1:10" ht="36.75" customHeight="1" x14ac:dyDescent="0.2">
      <c r="A69" s="124"/>
      <c r="B69" s="129" t="s">
        <v>78</v>
      </c>
      <c r="C69" s="254" t="s">
        <v>79</v>
      </c>
      <c r="D69" s="255"/>
      <c r="E69" s="255"/>
      <c r="F69" s="135" t="s">
        <v>28</v>
      </c>
      <c r="G69" s="136"/>
      <c r="H69" s="136"/>
      <c r="I69" s="136">
        <f>'22-002.15 E01 Pol'!G176</f>
        <v>0</v>
      </c>
      <c r="J69" s="133" t="str">
        <f>IF(I72=0,"",I69/I72*100)</f>
        <v/>
      </c>
    </row>
    <row r="70" spans="1:10" ht="36.75" customHeight="1" x14ac:dyDescent="0.2">
      <c r="A70" s="124"/>
      <c r="B70" s="129" t="s">
        <v>80</v>
      </c>
      <c r="C70" s="254" t="s">
        <v>81</v>
      </c>
      <c r="D70" s="255"/>
      <c r="E70" s="255"/>
      <c r="F70" s="135" t="s">
        <v>82</v>
      </c>
      <c r="G70" s="136"/>
      <c r="H70" s="136"/>
      <c r="I70" s="136">
        <f>'22-002.15 A01 Pol'!G128+'22-002.15 E01 Pol'!G187</f>
        <v>0</v>
      </c>
      <c r="J70" s="133" t="str">
        <f>IF(I72=0,"",I70/I72*100)</f>
        <v/>
      </c>
    </row>
    <row r="71" spans="1:10" ht="36.75" customHeight="1" x14ac:dyDescent="0.2">
      <c r="A71" s="124"/>
      <c r="B71" s="129" t="s">
        <v>83</v>
      </c>
      <c r="C71" s="254" t="s">
        <v>30</v>
      </c>
      <c r="D71" s="255"/>
      <c r="E71" s="255"/>
      <c r="F71" s="135" t="s">
        <v>83</v>
      </c>
      <c r="G71" s="136"/>
      <c r="H71" s="136"/>
      <c r="I71" s="136">
        <f>'22-002.15 O01 Pol'!G13</f>
        <v>0</v>
      </c>
      <c r="J71" s="133" t="str">
        <f>IF(I72=0,"",I71/I72*100)</f>
        <v/>
      </c>
    </row>
    <row r="72" spans="1:10" ht="25.5" customHeight="1" x14ac:dyDescent="0.2">
      <c r="A72" s="125"/>
      <c r="B72" s="130" t="s">
        <v>1</v>
      </c>
      <c r="C72" s="131"/>
      <c r="D72" s="132"/>
      <c r="E72" s="132"/>
      <c r="F72" s="137"/>
      <c r="G72" s="138"/>
      <c r="H72" s="138"/>
      <c r="I72" s="138">
        <f>SUM(I61:I71)</f>
        <v>0</v>
      </c>
      <c r="J72" s="134">
        <f>SUM(J61:J71)</f>
        <v>0</v>
      </c>
    </row>
    <row r="73" spans="1:10" x14ac:dyDescent="0.2">
      <c r="F73" s="86"/>
      <c r="G73" s="86"/>
      <c r="H73" s="86"/>
      <c r="I73" s="86"/>
      <c r="J73" s="87"/>
    </row>
    <row r="74" spans="1:10" x14ac:dyDescent="0.2">
      <c r="F74" s="86"/>
      <c r="G74" s="86"/>
      <c r="H74" s="86"/>
      <c r="I74" s="86"/>
      <c r="J74" s="87"/>
    </row>
    <row r="75" spans="1:10" x14ac:dyDescent="0.2">
      <c r="F75" s="86"/>
      <c r="G75" s="86"/>
      <c r="H75" s="86"/>
      <c r="I75" s="86"/>
      <c r="J75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70:E70"/>
    <mergeCell ref="C71:E71"/>
    <mergeCell ref="C65:E65"/>
    <mergeCell ref="C66:E66"/>
    <mergeCell ref="C67:E67"/>
    <mergeCell ref="C68:E68"/>
    <mergeCell ref="C69:E69"/>
    <mergeCell ref="B55:J55"/>
    <mergeCell ref="C61:E61"/>
    <mergeCell ref="C62:E62"/>
    <mergeCell ref="C63:E63"/>
    <mergeCell ref="C64:E64"/>
    <mergeCell ref="B44:E44"/>
    <mergeCell ref="B47:J47"/>
    <mergeCell ref="B49:J49"/>
    <mergeCell ref="B51:J51"/>
    <mergeCell ref="B53:J53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6" t="s">
        <v>7</v>
      </c>
      <c r="B1" s="256"/>
      <c r="C1" s="257"/>
      <c r="D1" s="256"/>
      <c r="E1" s="256"/>
      <c r="F1" s="256"/>
      <c r="G1" s="256"/>
    </row>
    <row r="2" spans="1:7" ht="24.95" customHeight="1" x14ac:dyDescent="0.2">
      <c r="A2" s="50" t="s">
        <v>8</v>
      </c>
      <c r="B2" s="49"/>
      <c r="C2" s="258"/>
      <c r="D2" s="258"/>
      <c r="E2" s="258"/>
      <c r="F2" s="258"/>
      <c r="G2" s="259"/>
    </row>
    <row r="3" spans="1:7" ht="24.95" customHeight="1" x14ac:dyDescent="0.2">
      <c r="A3" s="50" t="s">
        <v>9</v>
      </c>
      <c r="B3" s="49"/>
      <c r="C3" s="258"/>
      <c r="D3" s="258"/>
      <c r="E3" s="258"/>
      <c r="F3" s="258"/>
      <c r="G3" s="259"/>
    </row>
    <row r="4" spans="1:7" ht="24.95" customHeight="1" x14ac:dyDescent="0.2">
      <c r="A4" s="50" t="s">
        <v>10</v>
      </c>
      <c r="B4" s="49"/>
      <c r="C4" s="258"/>
      <c r="D4" s="258"/>
      <c r="E4" s="258"/>
      <c r="F4" s="258"/>
      <c r="G4" s="25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9036D-8C30-41D7-90A8-CE0527D258CA}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76" t="s">
        <v>7</v>
      </c>
      <c r="B1" s="276"/>
      <c r="C1" s="276"/>
      <c r="D1" s="276"/>
      <c r="E1" s="276"/>
      <c r="F1" s="276"/>
      <c r="G1" s="276"/>
      <c r="AG1" t="s">
        <v>84</v>
      </c>
    </row>
    <row r="2" spans="1:60" ht="24.95" customHeight="1" x14ac:dyDescent="0.2">
      <c r="A2" s="140" t="s">
        <v>8</v>
      </c>
      <c r="B2" s="49" t="s">
        <v>43</v>
      </c>
      <c r="C2" s="277" t="s">
        <v>359</v>
      </c>
      <c r="D2" s="278"/>
      <c r="E2" s="278"/>
      <c r="F2" s="278"/>
      <c r="G2" s="279"/>
      <c r="AG2" t="s">
        <v>85</v>
      </c>
    </row>
    <row r="3" spans="1:60" ht="24.95" customHeight="1" x14ac:dyDescent="0.2">
      <c r="A3" s="140" t="s">
        <v>9</v>
      </c>
      <c r="B3" s="49" t="s">
        <v>45</v>
      </c>
      <c r="C3" s="277" t="s">
        <v>46</v>
      </c>
      <c r="D3" s="278"/>
      <c r="E3" s="278"/>
      <c r="F3" s="278"/>
      <c r="G3" s="279"/>
      <c r="AC3" s="122" t="s">
        <v>85</v>
      </c>
      <c r="AG3" t="s">
        <v>86</v>
      </c>
    </row>
    <row r="4" spans="1:60" ht="24.95" customHeight="1" x14ac:dyDescent="0.2">
      <c r="A4" s="141" t="s">
        <v>10</v>
      </c>
      <c r="B4" s="142" t="s">
        <v>47</v>
      </c>
      <c r="C4" s="280" t="s">
        <v>48</v>
      </c>
      <c r="D4" s="281"/>
      <c r="E4" s="281"/>
      <c r="F4" s="281"/>
      <c r="G4" s="282"/>
      <c r="AG4" t="s">
        <v>87</v>
      </c>
    </row>
    <row r="5" spans="1:60" x14ac:dyDescent="0.2">
      <c r="D5" s="10"/>
    </row>
    <row r="6" spans="1:60" ht="38.25" x14ac:dyDescent="0.2">
      <c r="A6" s="144" t="s">
        <v>88</v>
      </c>
      <c r="B6" s="146" t="s">
        <v>89</v>
      </c>
      <c r="C6" s="146" t="s">
        <v>90</v>
      </c>
      <c r="D6" s="145" t="s">
        <v>91</v>
      </c>
      <c r="E6" s="144" t="s">
        <v>92</v>
      </c>
      <c r="F6" s="143" t="s">
        <v>93</v>
      </c>
      <c r="G6" s="144" t="s">
        <v>31</v>
      </c>
      <c r="H6" s="147" t="s">
        <v>32</v>
      </c>
      <c r="I6" s="147" t="s">
        <v>94</v>
      </c>
      <c r="J6" s="147" t="s">
        <v>33</v>
      </c>
      <c r="K6" s="147" t="s">
        <v>95</v>
      </c>
      <c r="L6" s="147" t="s">
        <v>96</v>
      </c>
      <c r="M6" s="147" t="s">
        <v>97</v>
      </c>
      <c r="N6" s="147" t="s">
        <v>98</v>
      </c>
      <c r="O6" s="147" t="s">
        <v>99</v>
      </c>
      <c r="P6" s="147" t="s">
        <v>100</v>
      </c>
      <c r="Q6" s="147" t="s">
        <v>101</v>
      </c>
      <c r="R6" s="147" t="s">
        <v>102</v>
      </c>
      <c r="S6" s="147" t="s">
        <v>103</v>
      </c>
      <c r="T6" s="147" t="s">
        <v>104</v>
      </c>
      <c r="U6" s="147" t="s">
        <v>105</v>
      </c>
      <c r="V6" s="147" t="s">
        <v>106</v>
      </c>
      <c r="W6" s="147" t="s">
        <v>107</v>
      </c>
      <c r="X6" s="147" t="s">
        <v>108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9" t="s">
        <v>109</v>
      </c>
      <c r="B8" s="170" t="s">
        <v>63</v>
      </c>
      <c r="C8" s="191" t="s">
        <v>64</v>
      </c>
      <c r="D8" s="171"/>
      <c r="E8" s="172"/>
      <c r="F8" s="173"/>
      <c r="G8" s="173">
        <f>SUMIF(AG9:AG73,"&lt;&gt;NOR",G9:G73)</f>
        <v>0</v>
      </c>
      <c r="H8" s="173"/>
      <c r="I8" s="173">
        <f>SUM(I9:I73)</f>
        <v>0</v>
      </c>
      <c r="J8" s="173"/>
      <c r="K8" s="173">
        <f>SUM(K9:K73)</f>
        <v>0</v>
      </c>
      <c r="L8" s="173"/>
      <c r="M8" s="173">
        <f>SUM(M9:M73)</f>
        <v>0</v>
      </c>
      <c r="N8" s="173"/>
      <c r="O8" s="173">
        <f>SUM(O9:O73)</f>
        <v>0.06</v>
      </c>
      <c r="P8" s="173"/>
      <c r="Q8" s="173">
        <f>SUM(Q9:Q73)</f>
        <v>0.4</v>
      </c>
      <c r="R8" s="173"/>
      <c r="S8" s="173"/>
      <c r="T8" s="174"/>
      <c r="U8" s="168"/>
      <c r="V8" s="168">
        <f>SUM(V9:V73)</f>
        <v>1.77</v>
      </c>
      <c r="W8" s="168"/>
      <c r="X8" s="168"/>
      <c r="AG8" t="s">
        <v>110</v>
      </c>
    </row>
    <row r="9" spans="1:60" outlineLevel="1" x14ac:dyDescent="0.2">
      <c r="A9" s="175">
        <v>1</v>
      </c>
      <c r="B9" s="176" t="s">
        <v>111</v>
      </c>
      <c r="C9" s="192" t="s">
        <v>112</v>
      </c>
      <c r="D9" s="177" t="s">
        <v>113</v>
      </c>
      <c r="E9" s="178">
        <v>0.20100000000000001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 t="s">
        <v>114</v>
      </c>
      <c r="T9" s="181" t="s">
        <v>114</v>
      </c>
      <c r="U9" s="157">
        <v>4.6550000000000002</v>
      </c>
      <c r="V9" s="157">
        <f>ROUND(E9*U9,2)</f>
        <v>0.94</v>
      </c>
      <c r="W9" s="157"/>
      <c r="X9" s="157" t="s">
        <v>115</v>
      </c>
      <c r="Y9" s="148"/>
      <c r="Z9" s="148"/>
      <c r="AA9" s="148"/>
      <c r="AB9" s="148"/>
      <c r="AC9" s="148"/>
      <c r="AD9" s="148"/>
      <c r="AE9" s="148"/>
      <c r="AF9" s="148"/>
      <c r="AG9" s="148" t="s">
        <v>116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93" t="s">
        <v>117</v>
      </c>
      <c r="D10" s="158"/>
      <c r="E10" s="159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118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ht="22.5" outlineLevel="1" x14ac:dyDescent="0.2">
      <c r="A11" s="155"/>
      <c r="B11" s="156"/>
      <c r="C11" s="193" t="s">
        <v>119</v>
      </c>
      <c r="D11" s="158"/>
      <c r="E11" s="159">
        <v>0.17100000000000001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118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93" t="s">
        <v>120</v>
      </c>
      <c r="D12" s="158"/>
      <c r="E12" s="159">
        <v>0.03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118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94" t="s">
        <v>121</v>
      </c>
      <c r="D13" s="160"/>
      <c r="E13" s="161">
        <v>0.20100000000000001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118</v>
      </c>
      <c r="AH13" s="148">
        <v>1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ht="22.5" outlineLevel="1" x14ac:dyDescent="0.2">
      <c r="A14" s="175">
        <v>2</v>
      </c>
      <c r="B14" s="176" t="s">
        <v>122</v>
      </c>
      <c r="C14" s="192" t="s">
        <v>123</v>
      </c>
      <c r="D14" s="177" t="s">
        <v>113</v>
      </c>
      <c r="E14" s="178">
        <v>0.20100000000000001</v>
      </c>
      <c r="F14" s="179"/>
      <c r="G14" s="180">
        <f>ROUND(E14*F14,2)</f>
        <v>0</v>
      </c>
      <c r="H14" s="179"/>
      <c r="I14" s="180">
        <f>ROUND(E14*H14,2)</f>
        <v>0</v>
      </c>
      <c r="J14" s="179"/>
      <c r="K14" s="180">
        <f>ROUND(E14*J14,2)</f>
        <v>0</v>
      </c>
      <c r="L14" s="180">
        <v>21</v>
      </c>
      <c r="M14" s="180">
        <f>G14*(1+L14/100)</f>
        <v>0</v>
      </c>
      <c r="N14" s="180">
        <v>0</v>
      </c>
      <c r="O14" s="180">
        <f>ROUND(E14*N14,2)</f>
        <v>0</v>
      </c>
      <c r="P14" s="180">
        <v>0</v>
      </c>
      <c r="Q14" s="180">
        <f>ROUND(E14*P14,2)</f>
        <v>0</v>
      </c>
      <c r="R14" s="180"/>
      <c r="S14" s="180" t="s">
        <v>114</v>
      </c>
      <c r="T14" s="181" t="s">
        <v>114</v>
      </c>
      <c r="U14" s="157">
        <v>0.66800000000000004</v>
      </c>
      <c r="V14" s="157">
        <f>ROUND(E14*U14,2)</f>
        <v>0.13</v>
      </c>
      <c r="W14" s="157"/>
      <c r="X14" s="157" t="s">
        <v>115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124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93" t="s">
        <v>125</v>
      </c>
      <c r="D15" s="158"/>
      <c r="E15" s="159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118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93" t="s">
        <v>126</v>
      </c>
      <c r="D16" s="158"/>
      <c r="E16" s="159">
        <v>0.20100000000000001</v>
      </c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118</v>
      </c>
      <c r="AH16" s="148">
        <v>5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94" t="s">
        <v>121</v>
      </c>
      <c r="D17" s="160"/>
      <c r="E17" s="161">
        <v>0.20100000000000001</v>
      </c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118</v>
      </c>
      <c r="AH17" s="148">
        <v>1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75">
        <v>3</v>
      </c>
      <c r="B18" s="176" t="s">
        <v>127</v>
      </c>
      <c r="C18" s="192" t="s">
        <v>128</v>
      </c>
      <c r="D18" s="177" t="s">
        <v>113</v>
      </c>
      <c r="E18" s="178">
        <v>0.20100000000000001</v>
      </c>
      <c r="F18" s="179"/>
      <c r="G18" s="180">
        <f>ROUND(E18*F18,2)</f>
        <v>0</v>
      </c>
      <c r="H18" s="179"/>
      <c r="I18" s="180">
        <f>ROUND(E18*H18,2)</f>
        <v>0</v>
      </c>
      <c r="J18" s="179"/>
      <c r="K18" s="180">
        <f>ROUND(E18*J18,2)</f>
        <v>0</v>
      </c>
      <c r="L18" s="180">
        <v>21</v>
      </c>
      <c r="M18" s="180">
        <f>G18*(1+L18/100)</f>
        <v>0</v>
      </c>
      <c r="N18" s="180">
        <v>0</v>
      </c>
      <c r="O18" s="180">
        <f>ROUND(E18*N18,2)</f>
        <v>0</v>
      </c>
      <c r="P18" s="180">
        <v>0</v>
      </c>
      <c r="Q18" s="180">
        <f>ROUND(E18*P18,2)</f>
        <v>0</v>
      </c>
      <c r="R18" s="180"/>
      <c r="S18" s="180" t="s">
        <v>114</v>
      </c>
      <c r="T18" s="181" t="s">
        <v>114</v>
      </c>
      <c r="U18" s="157">
        <v>0.59099999999999997</v>
      </c>
      <c r="V18" s="157">
        <f>ROUND(E18*U18,2)</f>
        <v>0.12</v>
      </c>
      <c r="W18" s="157"/>
      <c r="X18" s="157" t="s">
        <v>115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124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93" t="s">
        <v>125</v>
      </c>
      <c r="D19" s="158"/>
      <c r="E19" s="159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118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93" t="s">
        <v>126</v>
      </c>
      <c r="D20" s="158"/>
      <c r="E20" s="159">
        <v>0.20100000000000001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118</v>
      </c>
      <c r="AH20" s="148">
        <v>5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94" t="s">
        <v>121</v>
      </c>
      <c r="D21" s="160"/>
      <c r="E21" s="161">
        <v>0.20100000000000001</v>
      </c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118</v>
      </c>
      <c r="AH21" s="148">
        <v>1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75">
        <v>4</v>
      </c>
      <c r="B22" s="176" t="s">
        <v>129</v>
      </c>
      <c r="C22" s="192" t="s">
        <v>130</v>
      </c>
      <c r="D22" s="177" t="s">
        <v>113</v>
      </c>
      <c r="E22" s="178">
        <v>0.20100000000000001</v>
      </c>
      <c r="F22" s="179"/>
      <c r="G22" s="180">
        <f>ROUND(E22*F22,2)</f>
        <v>0</v>
      </c>
      <c r="H22" s="179"/>
      <c r="I22" s="180">
        <f>ROUND(E22*H22,2)</f>
        <v>0</v>
      </c>
      <c r="J22" s="179"/>
      <c r="K22" s="180">
        <f>ROUND(E22*J22,2)</f>
        <v>0</v>
      </c>
      <c r="L22" s="180">
        <v>21</v>
      </c>
      <c r="M22" s="180">
        <f>G22*(1+L22/100)</f>
        <v>0</v>
      </c>
      <c r="N22" s="180">
        <v>0</v>
      </c>
      <c r="O22" s="180">
        <f>ROUND(E22*N22,2)</f>
        <v>0</v>
      </c>
      <c r="P22" s="180">
        <v>0</v>
      </c>
      <c r="Q22" s="180">
        <f>ROUND(E22*P22,2)</f>
        <v>0</v>
      </c>
      <c r="R22" s="180"/>
      <c r="S22" s="180" t="s">
        <v>114</v>
      </c>
      <c r="T22" s="181" t="s">
        <v>114</v>
      </c>
      <c r="U22" s="157">
        <v>0.65200000000000002</v>
      </c>
      <c r="V22" s="157">
        <f>ROUND(E22*U22,2)</f>
        <v>0.13</v>
      </c>
      <c r="W22" s="157"/>
      <c r="X22" s="157" t="s">
        <v>115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124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93" t="s">
        <v>125</v>
      </c>
      <c r="D23" s="158"/>
      <c r="E23" s="159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8"/>
      <c r="Z23" s="148"/>
      <c r="AA23" s="148"/>
      <c r="AB23" s="148"/>
      <c r="AC23" s="148"/>
      <c r="AD23" s="148"/>
      <c r="AE23" s="148"/>
      <c r="AF23" s="148"/>
      <c r="AG23" s="148" t="s">
        <v>118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93" t="s">
        <v>126</v>
      </c>
      <c r="D24" s="158"/>
      <c r="E24" s="159">
        <v>0.20100000000000001</v>
      </c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118</v>
      </c>
      <c r="AH24" s="148">
        <v>5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94" t="s">
        <v>121</v>
      </c>
      <c r="D25" s="160"/>
      <c r="E25" s="161">
        <v>0.20100000000000001</v>
      </c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118</v>
      </c>
      <c r="AH25" s="148">
        <v>1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75">
        <v>5</v>
      </c>
      <c r="B26" s="176" t="s">
        <v>131</v>
      </c>
      <c r="C26" s="192" t="s">
        <v>132</v>
      </c>
      <c r="D26" s="177" t="s">
        <v>113</v>
      </c>
      <c r="E26" s="178">
        <v>0.20100000000000001</v>
      </c>
      <c r="F26" s="179"/>
      <c r="G26" s="180">
        <f>ROUND(E26*F26,2)</f>
        <v>0</v>
      </c>
      <c r="H26" s="179"/>
      <c r="I26" s="180">
        <f>ROUND(E26*H26,2)</f>
        <v>0</v>
      </c>
      <c r="J26" s="179"/>
      <c r="K26" s="180">
        <f>ROUND(E26*J26,2)</f>
        <v>0</v>
      </c>
      <c r="L26" s="180">
        <v>21</v>
      </c>
      <c r="M26" s="180">
        <f>G26*(1+L26/100)</f>
        <v>0</v>
      </c>
      <c r="N26" s="180">
        <v>0</v>
      </c>
      <c r="O26" s="180">
        <f>ROUND(E26*N26,2)</f>
        <v>0</v>
      </c>
      <c r="P26" s="180">
        <v>0</v>
      </c>
      <c r="Q26" s="180">
        <f>ROUND(E26*P26,2)</f>
        <v>0</v>
      </c>
      <c r="R26" s="180"/>
      <c r="S26" s="180" t="s">
        <v>114</v>
      </c>
      <c r="T26" s="181" t="s">
        <v>114</v>
      </c>
      <c r="U26" s="157">
        <v>3.1E-2</v>
      </c>
      <c r="V26" s="157">
        <f>ROUND(E26*U26,2)</f>
        <v>0.01</v>
      </c>
      <c r="W26" s="157"/>
      <c r="X26" s="157" t="s">
        <v>115</v>
      </c>
      <c r="Y26" s="148"/>
      <c r="Z26" s="148"/>
      <c r="AA26" s="148"/>
      <c r="AB26" s="148"/>
      <c r="AC26" s="148"/>
      <c r="AD26" s="148"/>
      <c r="AE26" s="148"/>
      <c r="AF26" s="148"/>
      <c r="AG26" s="148" t="s">
        <v>124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ht="22.5" outlineLevel="1" x14ac:dyDescent="0.2">
      <c r="A27" s="155"/>
      <c r="B27" s="156"/>
      <c r="C27" s="274" t="s">
        <v>133</v>
      </c>
      <c r="D27" s="275"/>
      <c r="E27" s="275"/>
      <c r="F27" s="275"/>
      <c r="G27" s="275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134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82" t="str">
        <f>C27</f>
        <v>Uložení sypaniny do násypů nebo na skládku s rozprostřením sypaniny ve vrstvách a s hrubým urovnáním.</v>
      </c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93" t="s">
        <v>125</v>
      </c>
      <c r="D28" s="158"/>
      <c r="E28" s="159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118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93" t="s">
        <v>126</v>
      </c>
      <c r="D29" s="158"/>
      <c r="E29" s="159">
        <v>0.20100000000000001</v>
      </c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118</v>
      </c>
      <c r="AH29" s="148">
        <v>5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94" t="s">
        <v>121</v>
      </c>
      <c r="D30" s="160"/>
      <c r="E30" s="161">
        <v>0.20100000000000001</v>
      </c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118</v>
      </c>
      <c r="AH30" s="148">
        <v>1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ht="22.5" outlineLevel="1" x14ac:dyDescent="0.2">
      <c r="A31" s="175">
        <v>6</v>
      </c>
      <c r="B31" s="176" t="s">
        <v>135</v>
      </c>
      <c r="C31" s="192" t="s">
        <v>136</v>
      </c>
      <c r="D31" s="177" t="s">
        <v>113</v>
      </c>
      <c r="E31" s="178">
        <v>0.20100000000000001</v>
      </c>
      <c r="F31" s="179"/>
      <c r="G31" s="180">
        <f>ROUND(E31*F31,2)</f>
        <v>0</v>
      </c>
      <c r="H31" s="179"/>
      <c r="I31" s="180">
        <f>ROUND(E31*H31,2)</f>
        <v>0</v>
      </c>
      <c r="J31" s="179"/>
      <c r="K31" s="180">
        <f>ROUND(E31*J31,2)</f>
        <v>0</v>
      </c>
      <c r="L31" s="180">
        <v>21</v>
      </c>
      <c r="M31" s="180">
        <f>G31*(1+L31/100)</f>
        <v>0</v>
      </c>
      <c r="N31" s="180">
        <v>0</v>
      </c>
      <c r="O31" s="180">
        <f>ROUND(E31*N31,2)</f>
        <v>0</v>
      </c>
      <c r="P31" s="180">
        <v>0</v>
      </c>
      <c r="Q31" s="180">
        <f>ROUND(E31*P31,2)</f>
        <v>0</v>
      </c>
      <c r="R31" s="180"/>
      <c r="S31" s="180" t="s">
        <v>114</v>
      </c>
      <c r="T31" s="181" t="s">
        <v>114</v>
      </c>
      <c r="U31" s="157">
        <v>1.0999999999999999E-2</v>
      </c>
      <c r="V31" s="157">
        <f>ROUND(E31*U31,2)</f>
        <v>0</v>
      </c>
      <c r="W31" s="157"/>
      <c r="X31" s="157" t="s">
        <v>115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124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93" t="s">
        <v>125</v>
      </c>
      <c r="D32" s="158"/>
      <c r="E32" s="159"/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8"/>
      <c r="Z32" s="148"/>
      <c r="AA32" s="148"/>
      <c r="AB32" s="148"/>
      <c r="AC32" s="148"/>
      <c r="AD32" s="148"/>
      <c r="AE32" s="148"/>
      <c r="AF32" s="148"/>
      <c r="AG32" s="148" t="s">
        <v>118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93" t="s">
        <v>126</v>
      </c>
      <c r="D33" s="158"/>
      <c r="E33" s="159">
        <v>0.20100000000000001</v>
      </c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118</v>
      </c>
      <c r="AH33" s="148">
        <v>5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94" t="s">
        <v>121</v>
      </c>
      <c r="D34" s="160"/>
      <c r="E34" s="161">
        <v>0.20100000000000001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118</v>
      </c>
      <c r="AH34" s="148">
        <v>1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75">
        <v>7</v>
      </c>
      <c r="B35" s="176" t="s">
        <v>137</v>
      </c>
      <c r="C35" s="192" t="s">
        <v>138</v>
      </c>
      <c r="D35" s="177" t="s">
        <v>113</v>
      </c>
      <c r="E35" s="178">
        <v>2.0099999999999998</v>
      </c>
      <c r="F35" s="179"/>
      <c r="G35" s="180">
        <f>ROUND(E35*F35,2)</f>
        <v>0</v>
      </c>
      <c r="H35" s="179"/>
      <c r="I35" s="180">
        <f>ROUND(E35*H35,2)</f>
        <v>0</v>
      </c>
      <c r="J35" s="179"/>
      <c r="K35" s="180">
        <f>ROUND(E35*J35,2)</f>
        <v>0</v>
      </c>
      <c r="L35" s="180">
        <v>21</v>
      </c>
      <c r="M35" s="180">
        <f>G35*(1+L35/100)</f>
        <v>0</v>
      </c>
      <c r="N35" s="180">
        <v>0</v>
      </c>
      <c r="O35" s="180">
        <f>ROUND(E35*N35,2)</f>
        <v>0</v>
      </c>
      <c r="P35" s="180">
        <v>0</v>
      </c>
      <c r="Q35" s="180">
        <f>ROUND(E35*P35,2)</f>
        <v>0</v>
      </c>
      <c r="R35" s="180"/>
      <c r="S35" s="180" t="s">
        <v>114</v>
      </c>
      <c r="T35" s="181" t="s">
        <v>114</v>
      </c>
      <c r="U35" s="157">
        <v>0</v>
      </c>
      <c r="V35" s="157">
        <f>ROUND(E35*U35,2)</f>
        <v>0</v>
      </c>
      <c r="W35" s="157"/>
      <c r="X35" s="157" t="s">
        <v>115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124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193" t="s">
        <v>139</v>
      </c>
      <c r="D36" s="158"/>
      <c r="E36" s="159"/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8"/>
      <c r="Z36" s="148"/>
      <c r="AA36" s="148"/>
      <c r="AB36" s="148"/>
      <c r="AC36" s="148"/>
      <c r="AD36" s="148"/>
      <c r="AE36" s="148"/>
      <c r="AF36" s="148"/>
      <c r="AG36" s="148" t="s">
        <v>118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193" t="s">
        <v>140</v>
      </c>
      <c r="D37" s="158"/>
      <c r="E37" s="159">
        <v>0.20100000000000001</v>
      </c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118</v>
      </c>
      <c r="AH37" s="148">
        <v>5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94" t="s">
        <v>121</v>
      </c>
      <c r="D38" s="160"/>
      <c r="E38" s="161">
        <v>0.20100000000000001</v>
      </c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118</v>
      </c>
      <c r="AH38" s="148">
        <v>1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95" t="s">
        <v>141</v>
      </c>
      <c r="D39" s="162"/>
      <c r="E39" s="163">
        <v>1.8089999999999999</v>
      </c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118</v>
      </c>
      <c r="AH39" s="148">
        <v>4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75">
        <v>8</v>
      </c>
      <c r="B40" s="176" t="s">
        <v>142</v>
      </c>
      <c r="C40" s="192" t="s">
        <v>143</v>
      </c>
      <c r="D40" s="177" t="s">
        <v>113</v>
      </c>
      <c r="E40" s="178">
        <v>0.20100000000000001</v>
      </c>
      <c r="F40" s="179"/>
      <c r="G40" s="180">
        <f>ROUND(E40*F40,2)</f>
        <v>0</v>
      </c>
      <c r="H40" s="179"/>
      <c r="I40" s="180">
        <f>ROUND(E40*H40,2)</f>
        <v>0</v>
      </c>
      <c r="J40" s="179"/>
      <c r="K40" s="180">
        <f>ROUND(E40*J40,2)</f>
        <v>0</v>
      </c>
      <c r="L40" s="180">
        <v>21</v>
      </c>
      <c r="M40" s="180">
        <f>G40*(1+L40/100)</f>
        <v>0</v>
      </c>
      <c r="N40" s="180">
        <v>0</v>
      </c>
      <c r="O40" s="180">
        <f>ROUND(E40*N40,2)</f>
        <v>0</v>
      </c>
      <c r="P40" s="180">
        <v>0</v>
      </c>
      <c r="Q40" s="180">
        <f>ROUND(E40*P40,2)</f>
        <v>0</v>
      </c>
      <c r="R40" s="180"/>
      <c r="S40" s="180" t="s">
        <v>114</v>
      </c>
      <c r="T40" s="181" t="s">
        <v>114</v>
      </c>
      <c r="U40" s="157">
        <v>0</v>
      </c>
      <c r="V40" s="157">
        <f>ROUND(E40*U40,2)</f>
        <v>0</v>
      </c>
      <c r="W40" s="157"/>
      <c r="X40" s="157" t="s">
        <v>115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124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93" t="s">
        <v>139</v>
      </c>
      <c r="D41" s="158"/>
      <c r="E41" s="159"/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118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93" t="s">
        <v>140</v>
      </c>
      <c r="D42" s="158"/>
      <c r="E42" s="159">
        <v>0.20100000000000001</v>
      </c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118</v>
      </c>
      <c r="AH42" s="148">
        <v>5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94" t="s">
        <v>121</v>
      </c>
      <c r="D43" s="160"/>
      <c r="E43" s="161">
        <v>0.20100000000000001</v>
      </c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118</v>
      </c>
      <c r="AH43" s="148">
        <v>1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75">
        <v>9</v>
      </c>
      <c r="B44" s="176" t="s">
        <v>144</v>
      </c>
      <c r="C44" s="192" t="s">
        <v>145</v>
      </c>
      <c r="D44" s="177" t="s">
        <v>113</v>
      </c>
      <c r="E44" s="178">
        <v>0.03</v>
      </c>
      <c r="F44" s="179"/>
      <c r="G44" s="180">
        <f>ROUND(E44*F44,2)</f>
        <v>0</v>
      </c>
      <c r="H44" s="179"/>
      <c r="I44" s="180">
        <f>ROUND(E44*H44,2)</f>
        <v>0</v>
      </c>
      <c r="J44" s="179"/>
      <c r="K44" s="180">
        <f>ROUND(E44*J44,2)</f>
        <v>0</v>
      </c>
      <c r="L44" s="180">
        <v>21</v>
      </c>
      <c r="M44" s="180">
        <f>G44*(1+L44/100)</f>
        <v>0</v>
      </c>
      <c r="N44" s="180">
        <v>0</v>
      </c>
      <c r="O44" s="180">
        <f>ROUND(E44*N44,2)</f>
        <v>0</v>
      </c>
      <c r="P44" s="180">
        <v>0</v>
      </c>
      <c r="Q44" s="180">
        <f>ROUND(E44*P44,2)</f>
        <v>0</v>
      </c>
      <c r="R44" s="180"/>
      <c r="S44" s="180" t="s">
        <v>114</v>
      </c>
      <c r="T44" s="181" t="s">
        <v>114</v>
      </c>
      <c r="U44" s="157">
        <v>0.20200000000000001</v>
      </c>
      <c r="V44" s="157">
        <f>ROUND(E44*U44,2)</f>
        <v>0.01</v>
      </c>
      <c r="W44" s="157"/>
      <c r="X44" s="157" t="s">
        <v>115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124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274" t="s">
        <v>146</v>
      </c>
      <c r="D45" s="275"/>
      <c r="E45" s="275"/>
      <c r="F45" s="275"/>
      <c r="G45" s="275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134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93" t="s">
        <v>147</v>
      </c>
      <c r="D46" s="158"/>
      <c r="E46" s="159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118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93" t="s">
        <v>148</v>
      </c>
      <c r="D47" s="158"/>
      <c r="E47" s="159">
        <v>0.03</v>
      </c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118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94" t="s">
        <v>121</v>
      </c>
      <c r="D48" s="160"/>
      <c r="E48" s="161">
        <v>0.03</v>
      </c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118</v>
      </c>
      <c r="AH48" s="148">
        <v>1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75">
        <v>10</v>
      </c>
      <c r="B49" s="176" t="s">
        <v>149</v>
      </c>
      <c r="C49" s="192" t="s">
        <v>150</v>
      </c>
      <c r="D49" s="177" t="s">
        <v>151</v>
      </c>
      <c r="E49" s="178">
        <v>5.9400000000000001E-2</v>
      </c>
      <c r="F49" s="179"/>
      <c r="G49" s="180">
        <f>ROUND(E49*F49,2)</f>
        <v>0</v>
      </c>
      <c r="H49" s="179"/>
      <c r="I49" s="180">
        <f>ROUND(E49*H49,2)</f>
        <v>0</v>
      </c>
      <c r="J49" s="179"/>
      <c r="K49" s="180">
        <f>ROUND(E49*J49,2)</f>
        <v>0</v>
      </c>
      <c r="L49" s="180">
        <v>21</v>
      </c>
      <c r="M49" s="180">
        <f>G49*(1+L49/100)</f>
        <v>0</v>
      </c>
      <c r="N49" s="180">
        <v>1</v>
      </c>
      <c r="O49" s="180">
        <f>ROUND(E49*N49,2)</f>
        <v>0.06</v>
      </c>
      <c r="P49" s="180">
        <v>0</v>
      </c>
      <c r="Q49" s="180">
        <f>ROUND(E49*P49,2)</f>
        <v>0</v>
      </c>
      <c r="R49" s="180" t="s">
        <v>152</v>
      </c>
      <c r="S49" s="180" t="s">
        <v>114</v>
      </c>
      <c r="T49" s="181" t="s">
        <v>114</v>
      </c>
      <c r="U49" s="157">
        <v>0</v>
      </c>
      <c r="V49" s="157">
        <f>ROUND(E49*U49,2)</f>
        <v>0</v>
      </c>
      <c r="W49" s="157"/>
      <c r="X49" s="157" t="s">
        <v>153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154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96" t="s">
        <v>155</v>
      </c>
      <c r="D50" s="164"/>
      <c r="E50" s="165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118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97" t="s">
        <v>156</v>
      </c>
      <c r="D51" s="164"/>
      <c r="E51" s="165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8"/>
      <c r="Z51" s="148"/>
      <c r="AA51" s="148"/>
      <c r="AB51" s="148"/>
      <c r="AC51" s="148"/>
      <c r="AD51" s="148"/>
      <c r="AE51" s="148"/>
      <c r="AF51" s="148"/>
      <c r="AG51" s="148" t="s">
        <v>118</v>
      </c>
      <c r="AH51" s="148">
        <v>2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97" t="s">
        <v>157</v>
      </c>
      <c r="D52" s="164"/>
      <c r="E52" s="165">
        <v>0.03</v>
      </c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118</v>
      </c>
      <c r="AH52" s="148">
        <v>2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98" t="s">
        <v>158</v>
      </c>
      <c r="D53" s="166"/>
      <c r="E53" s="167">
        <v>0.03</v>
      </c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8"/>
      <c r="Z53" s="148"/>
      <c r="AA53" s="148"/>
      <c r="AB53" s="148"/>
      <c r="AC53" s="148"/>
      <c r="AD53" s="148"/>
      <c r="AE53" s="148"/>
      <c r="AF53" s="148"/>
      <c r="AG53" s="148" t="s">
        <v>118</v>
      </c>
      <c r="AH53" s="148">
        <v>3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96" t="s">
        <v>159</v>
      </c>
      <c r="D54" s="164"/>
      <c r="E54" s="165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8"/>
      <c r="Z54" s="148"/>
      <c r="AA54" s="148"/>
      <c r="AB54" s="148"/>
      <c r="AC54" s="148"/>
      <c r="AD54" s="148"/>
      <c r="AE54" s="148"/>
      <c r="AF54" s="148"/>
      <c r="AG54" s="148" t="s">
        <v>118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93" t="s">
        <v>160</v>
      </c>
      <c r="D55" s="158"/>
      <c r="E55" s="159">
        <v>5.3999999999999999E-2</v>
      </c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118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94" t="s">
        <v>121</v>
      </c>
      <c r="D56" s="160"/>
      <c r="E56" s="161">
        <v>5.3999999999999999E-2</v>
      </c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118</v>
      </c>
      <c r="AH56" s="148">
        <v>1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95" t="s">
        <v>161</v>
      </c>
      <c r="D57" s="162"/>
      <c r="E57" s="163">
        <v>5.4000000000000003E-3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118</v>
      </c>
      <c r="AH57" s="148">
        <v>4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75">
        <v>11</v>
      </c>
      <c r="B58" s="176" t="s">
        <v>162</v>
      </c>
      <c r="C58" s="192" t="s">
        <v>163</v>
      </c>
      <c r="D58" s="177" t="s">
        <v>164</v>
      </c>
      <c r="E58" s="178">
        <v>0.3</v>
      </c>
      <c r="F58" s="179"/>
      <c r="G58" s="180">
        <f>ROUND(E58*F58,2)</f>
        <v>0</v>
      </c>
      <c r="H58" s="179"/>
      <c r="I58" s="180">
        <f>ROUND(E58*H58,2)</f>
        <v>0</v>
      </c>
      <c r="J58" s="179"/>
      <c r="K58" s="180">
        <f>ROUND(E58*J58,2)</f>
        <v>0</v>
      </c>
      <c r="L58" s="180">
        <v>21</v>
      </c>
      <c r="M58" s="180">
        <f>G58*(1+L58/100)</f>
        <v>0</v>
      </c>
      <c r="N58" s="180">
        <v>0</v>
      </c>
      <c r="O58" s="180">
        <f>ROUND(E58*N58,2)</f>
        <v>0</v>
      </c>
      <c r="P58" s="180">
        <v>0</v>
      </c>
      <c r="Q58" s="180">
        <f>ROUND(E58*P58,2)</f>
        <v>0</v>
      </c>
      <c r="R58" s="180"/>
      <c r="S58" s="180" t="s">
        <v>114</v>
      </c>
      <c r="T58" s="181" t="s">
        <v>114</v>
      </c>
      <c r="U58" s="157">
        <v>1.7999999999999999E-2</v>
      </c>
      <c r="V58" s="157">
        <f>ROUND(E58*U58,2)</f>
        <v>0.01</v>
      </c>
      <c r="W58" s="157"/>
      <c r="X58" s="157" t="s">
        <v>115</v>
      </c>
      <c r="Y58" s="148"/>
      <c r="Z58" s="148"/>
      <c r="AA58" s="148"/>
      <c r="AB58" s="148"/>
      <c r="AC58" s="148"/>
      <c r="AD58" s="148"/>
      <c r="AE58" s="148"/>
      <c r="AF58" s="148"/>
      <c r="AG58" s="148" t="s">
        <v>116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193" t="s">
        <v>117</v>
      </c>
      <c r="D59" s="158"/>
      <c r="E59" s="159"/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8"/>
      <c r="Z59" s="148"/>
      <c r="AA59" s="148"/>
      <c r="AB59" s="148"/>
      <c r="AC59" s="148"/>
      <c r="AD59" s="148"/>
      <c r="AE59" s="148"/>
      <c r="AF59" s="148"/>
      <c r="AG59" s="148" t="s">
        <v>118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93" t="s">
        <v>165</v>
      </c>
      <c r="D60" s="158"/>
      <c r="E60" s="159">
        <v>0.3</v>
      </c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8"/>
      <c r="Z60" s="148"/>
      <c r="AA60" s="148"/>
      <c r="AB60" s="148"/>
      <c r="AC60" s="148"/>
      <c r="AD60" s="148"/>
      <c r="AE60" s="148"/>
      <c r="AF60" s="148"/>
      <c r="AG60" s="148" t="s">
        <v>118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94" t="s">
        <v>121</v>
      </c>
      <c r="D61" s="160"/>
      <c r="E61" s="161">
        <v>0.3</v>
      </c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118</v>
      </c>
      <c r="AH61" s="148">
        <v>1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75">
        <v>12</v>
      </c>
      <c r="B62" s="176" t="s">
        <v>166</v>
      </c>
      <c r="C62" s="192" t="s">
        <v>167</v>
      </c>
      <c r="D62" s="177" t="s">
        <v>164</v>
      </c>
      <c r="E62" s="178">
        <v>0.36</v>
      </c>
      <c r="F62" s="179"/>
      <c r="G62" s="180">
        <f>ROUND(E62*F62,2)</f>
        <v>0</v>
      </c>
      <c r="H62" s="179"/>
      <c r="I62" s="180">
        <f>ROUND(E62*H62,2)</f>
        <v>0</v>
      </c>
      <c r="J62" s="179"/>
      <c r="K62" s="180">
        <f>ROUND(E62*J62,2)</f>
        <v>0</v>
      </c>
      <c r="L62" s="180">
        <v>21</v>
      </c>
      <c r="M62" s="180">
        <f>G62*(1+L62/100)</f>
        <v>0</v>
      </c>
      <c r="N62" s="180">
        <v>0</v>
      </c>
      <c r="O62" s="180">
        <f>ROUND(E62*N62,2)</f>
        <v>0</v>
      </c>
      <c r="P62" s="180">
        <v>0.22500000000000001</v>
      </c>
      <c r="Q62" s="180">
        <f>ROUND(E62*P62,2)</f>
        <v>0.08</v>
      </c>
      <c r="R62" s="180"/>
      <c r="S62" s="180" t="s">
        <v>114</v>
      </c>
      <c r="T62" s="181" t="s">
        <v>114</v>
      </c>
      <c r="U62" s="157">
        <v>0.14199999999999999</v>
      </c>
      <c r="V62" s="157">
        <f>ROUND(E62*U62,2)</f>
        <v>0.05</v>
      </c>
      <c r="W62" s="157"/>
      <c r="X62" s="157" t="s">
        <v>115</v>
      </c>
      <c r="Y62" s="148"/>
      <c r="Z62" s="148"/>
      <c r="AA62" s="148"/>
      <c r="AB62" s="148"/>
      <c r="AC62" s="148"/>
      <c r="AD62" s="148"/>
      <c r="AE62" s="148"/>
      <c r="AF62" s="148"/>
      <c r="AG62" s="148" t="s">
        <v>116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93" t="s">
        <v>168</v>
      </c>
      <c r="D63" s="158"/>
      <c r="E63" s="159">
        <v>0.3</v>
      </c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8"/>
      <c r="Z63" s="148"/>
      <c r="AA63" s="148"/>
      <c r="AB63" s="148"/>
      <c r="AC63" s="148"/>
      <c r="AD63" s="148"/>
      <c r="AE63" s="148"/>
      <c r="AF63" s="148"/>
      <c r="AG63" s="148" t="s">
        <v>118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94" t="s">
        <v>121</v>
      </c>
      <c r="D64" s="160"/>
      <c r="E64" s="161">
        <v>0.3</v>
      </c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118</v>
      </c>
      <c r="AH64" s="148">
        <v>1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195" t="s">
        <v>169</v>
      </c>
      <c r="D65" s="162"/>
      <c r="E65" s="163">
        <v>0.06</v>
      </c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8"/>
      <c r="Z65" s="148"/>
      <c r="AA65" s="148"/>
      <c r="AB65" s="148"/>
      <c r="AC65" s="148"/>
      <c r="AD65" s="148"/>
      <c r="AE65" s="148"/>
      <c r="AF65" s="148"/>
      <c r="AG65" s="148" t="s">
        <v>118</v>
      </c>
      <c r="AH65" s="148">
        <v>4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75">
        <v>13</v>
      </c>
      <c r="B66" s="176" t="s">
        <v>170</v>
      </c>
      <c r="C66" s="192" t="s">
        <v>171</v>
      </c>
      <c r="D66" s="177" t="s">
        <v>164</v>
      </c>
      <c r="E66" s="178">
        <v>0.36</v>
      </c>
      <c r="F66" s="179"/>
      <c r="G66" s="180">
        <f>ROUND(E66*F66,2)</f>
        <v>0</v>
      </c>
      <c r="H66" s="179"/>
      <c r="I66" s="180">
        <f>ROUND(E66*H66,2)</f>
        <v>0</v>
      </c>
      <c r="J66" s="179"/>
      <c r="K66" s="180">
        <f>ROUND(E66*J66,2)</f>
        <v>0</v>
      </c>
      <c r="L66" s="180">
        <v>21</v>
      </c>
      <c r="M66" s="180">
        <f>G66*(1+L66/100)</f>
        <v>0</v>
      </c>
      <c r="N66" s="180">
        <v>0</v>
      </c>
      <c r="O66" s="180">
        <f>ROUND(E66*N66,2)</f>
        <v>0</v>
      </c>
      <c r="P66" s="180">
        <v>0.44</v>
      </c>
      <c r="Q66" s="180">
        <f>ROUND(E66*P66,2)</f>
        <v>0.16</v>
      </c>
      <c r="R66" s="180"/>
      <c r="S66" s="180" t="s">
        <v>114</v>
      </c>
      <c r="T66" s="181" t="s">
        <v>114</v>
      </c>
      <c r="U66" s="157">
        <v>0.63200000000000001</v>
      </c>
      <c r="V66" s="157">
        <f>ROUND(E66*U66,2)</f>
        <v>0.23</v>
      </c>
      <c r="W66" s="157"/>
      <c r="X66" s="157" t="s">
        <v>115</v>
      </c>
      <c r="Y66" s="148"/>
      <c r="Z66" s="148"/>
      <c r="AA66" s="148"/>
      <c r="AB66" s="148"/>
      <c r="AC66" s="148"/>
      <c r="AD66" s="148"/>
      <c r="AE66" s="148"/>
      <c r="AF66" s="148"/>
      <c r="AG66" s="148" t="s">
        <v>116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93" t="s">
        <v>172</v>
      </c>
      <c r="D67" s="158"/>
      <c r="E67" s="159"/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118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93" t="s">
        <v>173</v>
      </c>
      <c r="D68" s="158"/>
      <c r="E68" s="159">
        <v>0.36</v>
      </c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118</v>
      </c>
      <c r="AH68" s="148">
        <v>5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94" t="s">
        <v>121</v>
      </c>
      <c r="D69" s="160"/>
      <c r="E69" s="161">
        <v>0.36</v>
      </c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8"/>
      <c r="Z69" s="148"/>
      <c r="AA69" s="148"/>
      <c r="AB69" s="148"/>
      <c r="AC69" s="148"/>
      <c r="AD69" s="148"/>
      <c r="AE69" s="148"/>
      <c r="AF69" s="148"/>
      <c r="AG69" s="148" t="s">
        <v>118</v>
      </c>
      <c r="AH69" s="148">
        <v>1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75">
        <v>14</v>
      </c>
      <c r="B70" s="176" t="s">
        <v>174</v>
      </c>
      <c r="C70" s="192" t="s">
        <v>175</v>
      </c>
      <c r="D70" s="177" t="s">
        <v>164</v>
      </c>
      <c r="E70" s="178">
        <v>0.36</v>
      </c>
      <c r="F70" s="179"/>
      <c r="G70" s="180">
        <f>ROUND(E70*F70,2)</f>
        <v>0</v>
      </c>
      <c r="H70" s="179"/>
      <c r="I70" s="180">
        <f>ROUND(E70*H70,2)</f>
        <v>0</v>
      </c>
      <c r="J70" s="179"/>
      <c r="K70" s="180">
        <f>ROUND(E70*J70,2)</f>
        <v>0</v>
      </c>
      <c r="L70" s="180">
        <v>21</v>
      </c>
      <c r="M70" s="180">
        <f>G70*(1+L70/100)</f>
        <v>0</v>
      </c>
      <c r="N70" s="180">
        <v>0</v>
      </c>
      <c r="O70" s="180">
        <f>ROUND(E70*N70,2)</f>
        <v>0</v>
      </c>
      <c r="P70" s="180">
        <v>0.44</v>
      </c>
      <c r="Q70" s="180">
        <f>ROUND(E70*P70,2)</f>
        <v>0.16</v>
      </c>
      <c r="R70" s="180"/>
      <c r="S70" s="180" t="s">
        <v>114</v>
      </c>
      <c r="T70" s="181" t="s">
        <v>114</v>
      </c>
      <c r="U70" s="157">
        <v>0.376</v>
      </c>
      <c r="V70" s="157">
        <f>ROUND(E70*U70,2)</f>
        <v>0.14000000000000001</v>
      </c>
      <c r="W70" s="157"/>
      <c r="X70" s="157" t="s">
        <v>115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116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193" t="s">
        <v>172</v>
      </c>
      <c r="D71" s="158"/>
      <c r="E71" s="159"/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8"/>
      <c r="Z71" s="148"/>
      <c r="AA71" s="148"/>
      <c r="AB71" s="148"/>
      <c r="AC71" s="148"/>
      <c r="AD71" s="148"/>
      <c r="AE71" s="148"/>
      <c r="AF71" s="148"/>
      <c r="AG71" s="148" t="s">
        <v>118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93" t="s">
        <v>173</v>
      </c>
      <c r="D72" s="158"/>
      <c r="E72" s="159">
        <v>0.36</v>
      </c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8"/>
      <c r="Z72" s="148"/>
      <c r="AA72" s="148"/>
      <c r="AB72" s="148"/>
      <c r="AC72" s="148"/>
      <c r="AD72" s="148"/>
      <c r="AE72" s="148"/>
      <c r="AF72" s="148"/>
      <c r="AG72" s="148" t="s">
        <v>118</v>
      </c>
      <c r="AH72" s="148">
        <v>5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94" t="s">
        <v>121</v>
      </c>
      <c r="D73" s="160"/>
      <c r="E73" s="161">
        <v>0.36</v>
      </c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8"/>
      <c r="Z73" s="148"/>
      <c r="AA73" s="148"/>
      <c r="AB73" s="148"/>
      <c r="AC73" s="148"/>
      <c r="AD73" s="148"/>
      <c r="AE73" s="148"/>
      <c r="AF73" s="148"/>
      <c r="AG73" s="148" t="s">
        <v>118</v>
      </c>
      <c r="AH73" s="148">
        <v>1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x14ac:dyDescent="0.2">
      <c r="A74" s="169" t="s">
        <v>109</v>
      </c>
      <c r="B74" s="170" t="s">
        <v>65</v>
      </c>
      <c r="C74" s="191" t="s">
        <v>66</v>
      </c>
      <c r="D74" s="171"/>
      <c r="E74" s="172"/>
      <c r="F74" s="173"/>
      <c r="G74" s="173">
        <f>SUMIF(AG75:AG93,"&lt;&gt;NOR",G75:G93)</f>
        <v>0</v>
      </c>
      <c r="H74" s="173"/>
      <c r="I74" s="173">
        <f>SUM(I75:I93)</f>
        <v>0</v>
      </c>
      <c r="J74" s="173"/>
      <c r="K74" s="173">
        <f>SUM(K75:K93)</f>
        <v>0</v>
      </c>
      <c r="L74" s="173"/>
      <c r="M74" s="173">
        <f>SUM(M75:M93)</f>
        <v>0</v>
      </c>
      <c r="N74" s="173"/>
      <c r="O74" s="173">
        <f>SUM(O75:O93)</f>
        <v>0.84</v>
      </c>
      <c r="P74" s="173"/>
      <c r="Q74" s="173">
        <f>SUM(Q75:Q93)</f>
        <v>0</v>
      </c>
      <c r="R74" s="173"/>
      <c r="S74" s="173"/>
      <c r="T74" s="174"/>
      <c r="U74" s="168"/>
      <c r="V74" s="168">
        <f>SUM(V75:V93)</f>
        <v>1.71</v>
      </c>
      <c r="W74" s="168"/>
      <c r="X74" s="168"/>
      <c r="AG74" t="s">
        <v>110</v>
      </c>
    </row>
    <row r="75" spans="1:60" outlineLevel="1" x14ac:dyDescent="0.2">
      <c r="A75" s="175">
        <v>15</v>
      </c>
      <c r="B75" s="176" t="s">
        <v>176</v>
      </c>
      <c r="C75" s="192" t="s">
        <v>177</v>
      </c>
      <c r="D75" s="177" t="s">
        <v>178</v>
      </c>
      <c r="E75" s="178">
        <v>2</v>
      </c>
      <c r="F75" s="179"/>
      <c r="G75" s="180">
        <f>ROUND(E75*F75,2)</f>
        <v>0</v>
      </c>
      <c r="H75" s="179"/>
      <c r="I75" s="180">
        <f>ROUND(E75*H75,2)</f>
        <v>0</v>
      </c>
      <c r="J75" s="179"/>
      <c r="K75" s="180">
        <f>ROUND(E75*J75,2)</f>
        <v>0</v>
      </c>
      <c r="L75" s="180">
        <v>21</v>
      </c>
      <c r="M75" s="180">
        <f>G75*(1+L75/100)</f>
        <v>0</v>
      </c>
      <c r="N75" s="180">
        <v>1.6299999999999999E-3</v>
      </c>
      <c r="O75" s="180">
        <f>ROUND(E75*N75,2)</f>
        <v>0</v>
      </c>
      <c r="P75" s="180">
        <v>0</v>
      </c>
      <c r="Q75" s="180">
        <f>ROUND(E75*P75,2)</f>
        <v>0</v>
      </c>
      <c r="R75" s="180"/>
      <c r="S75" s="180" t="s">
        <v>114</v>
      </c>
      <c r="T75" s="181" t="s">
        <v>114</v>
      </c>
      <c r="U75" s="157">
        <v>0.4</v>
      </c>
      <c r="V75" s="157">
        <f>ROUND(E75*U75,2)</f>
        <v>0.8</v>
      </c>
      <c r="W75" s="157"/>
      <c r="X75" s="157" t="s">
        <v>115</v>
      </c>
      <c r="Y75" s="148"/>
      <c r="Z75" s="148"/>
      <c r="AA75" s="148"/>
      <c r="AB75" s="148"/>
      <c r="AC75" s="148"/>
      <c r="AD75" s="148"/>
      <c r="AE75" s="148"/>
      <c r="AF75" s="148"/>
      <c r="AG75" s="148" t="s">
        <v>124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193" t="s">
        <v>179</v>
      </c>
      <c r="D76" s="158"/>
      <c r="E76" s="159">
        <v>2</v>
      </c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8"/>
      <c r="Z76" s="148"/>
      <c r="AA76" s="148"/>
      <c r="AB76" s="148"/>
      <c r="AC76" s="148"/>
      <c r="AD76" s="148"/>
      <c r="AE76" s="148"/>
      <c r="AF76" s="148"/>
      <c r="AG76" s="148" t="s">
        <v>118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94" t="s">
        <v>121</v>
      </c>
      <c r="D77" s="160"/>
      <c r="E77" s="161">
        <v>2</v>
      </c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118</v>
      </c>
      <c r="AH77" s="148">
        <v>1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75">
        <v>16</v>
      </c>
      <c r="B78" s="176" t="s">
        <v>180</v>
      </c>
      <c r="C78" s="192" t="s">
        <v>181</v>
      </c>
      <c r="D78" s="177" t="s">
        <v>113</v>
      </c>
      <c r="E78" s="178">
        <v>0.32400000000000001</v>
      </c>
      <c r="F78" s="179"/>
      <c r="G78" s="180">
        <f>ROUND(E78*F78,2)</f>
        <v>0</v>
      </c>
      <c r="H78" s="179"/>
      <c r="I78" s="180">
        <f>ROUND(E78*H78,2)</f>
        <v>0</v>
      </c>
      <c r="J78" s="179"/>
      <c r="K78" s="180">
        <f>ROUND(E78*J78,2)</f>
        <v>0</v>
      </c>
      <c r="L78" s="180">
        <v>21</v>
      </c>
      <c r="M78" s="180">
        <f>G78*(1+L78/100)</f>
        <v>0</v>
      </c>
      <c r="N78" s="180">
        <v>2.5249999999999999</v>
      </c>
      <c r="O78" s="180">
        <f>ROUND(E78*N78,2)</f>
        <v>0.82</v>
      </c>
      <c r="P78" s="180">
        <v>0</v>
      </c>
      <c r="Q78" s="180">
        <f>ROUND(E78*P78,2)</f>
        <v>0</v>
      </c>
      <c r="R78" s="180"/>
      <c r="S78" s="180" t="s">
        <v>114</v>
      </c>
      <c r="T78" s="181" t="s">
        <v>114</v>
      </c>
      <c r="U78" s="157">
        <v>0.47699999999999998</v>
      </c>
      <c r="V78" s="157">
        <f>ROUND(E78*U78,2)</f>
        <v>0.15</v>
      </c>
      <c r="W78" s="157"/>
      <c r="X78" s="157" t="s">
        <v>115</v>
      </c>
      <c r="Y78" s="148"/>
      <c r="Z78" s="148"/>
      <c r="AA78" s="148"/>
      <c r="AB78" s="148"/>
      <c r="AC78" s="148"/>
      <c r="AD78" s="148"/>
      <c r="AE78" s="148"/>
      <c r="AF78" s="148"/>
      <c r="AG78" s="148" t="s">
        <v>124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274" t="s">
        <v>182</v>
      </c>
      <c r="D79" s="275"/>
      <c r="E79" s="275"/>
      <c r="F79" s="275"/>
      <c r="G79" s="275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48"/>
      <c r="Z79" s="148"/>
      <c r="AA79" s="148"/>
      <c r="AB79" s="148"/>
      <c r="AC79" s="148"/>
      <c r="AD79" s="148"/>
      <c r="AE79" s="148"/>
      <c r="AF79" s="148"/>
      <c r="AG79" s="148" t="s">
        <v>134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193" t="s">
        <v>183</v>
      </c>
      <c r="D80" s="158"/>
      <c r="E80" s="159"/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8"/>
      <c r="Z80" s="148"/>
      <c r="AA80" s="148"/>
      <c r="AB80" s="148"/>
      <c r="AC80" s="148"/>
      <c r="AD80" s="148"/>
      <c r="AE80" s="148"/>
      <c r="AF80" s="148"/>
      <c r="AG80" s="148" t="s">
        <v>118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93" t="s">
        <v>184</v>
      </c>
      <c r="D81" s="158"/>
      <c r="E81" s="159">
        <v>0.27</v>
      </c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8"/>
      <c r="Z81" s="148"/>
      <c r="AA81" s="148"/>
      <c r="AB81" s="148"/>
      <c r="AC81" s="148"/>
      <c r="AD81" s="148"/>
      <c r="AE81" s="148"/>
      <c r="AF81" s="148"/>
      <c r="AG81" s="148" t="s">
        <v>118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94" t="s">
        <v>121</v>
      </c>
      <c r="D82" s="160"/>
      <c r="E82" s="161">
        <v>0.27</v>
      </c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8"/>
      <c r="Z82" s="148"/>
      <c r="AA82" s="148"/>
      <c r="AB82" s="148"/>
      <c r="AC82" s="148"/>
      <c r="AD82" s="148"/>
      <c r="AE82" s="148"/>
      <c r="AF82" s="148"/>
      <c r="AG82" s="148" t="s">
        <v>118</v>
      </c>
      <c r="AH82" s="148">
        <v>1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95" t="s">
        <v>185</v>
      </c>
      <c r="D83" s="162"/>
      <c r="E83" s="163">
        <v>5.3999999999999999E-2</v>
      </c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8"/>
      <c r="Z83" s="148"/>
      <c r="AA83" s="148"/>
      <c r="AB83" s="148"/>
      <c r="AC83" s="148"/>
      <c r="AD83" s="148"/>
      <c r="AE83" s="148"/>
      <c r="AF83" s="148"/>
      <c r="AG83" s="148" t="s">
        <v>118</v>
      </c>
      <c r="AH83" s="148">
        <v>4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75">
        <v>17</v>
      </c>
      <c r="B84" s="176" t="s">
        <v>186</v>
      </c>
      <c r="C84" s="192" t="s">
        <v>187</v>
      </c>
      <c r="D84" s="177" t="s">
        <v>164</v>
      </c>
      <c r="E84" s="178">
        <v>0.55000000000000004</v>
      </c>
      <c r="F84" s="179"/>
      <c r="G84" s="180">
        <f>ROUND(E84*F84,2)</f>
        <v>0</v>
      </c>
      <c r="H84" s="179"/>
      <c r="I84" s="180">
        <f>ROUND(E84*H84,2)</f>
        <v>0</v>
      </c>
      <c r="J84" s="179"/>
      <c r="K84" s="180">
        <f>ROUND(E84*J84,2)</f>
        <v>0</v>
      </c>
      <c r="L84" s="180">
        <v>21</v>
      </c>
      <c r="M84" s="180">
        <f>G84*(1+L84/100)</f>
        <v>0</v>
      </c>
      <c r="N84" s="180">
        <v>3.9199999999999999E-2</v>
      </c>
      <c r="O84" s="180">
        <f>ROUND(E84*N84,2)</f>
        <v>0.02</v>
      </c>
      <c r="P84" s="180">
        <v>0</v>
      </c>
      <c r="Q84" s="180">
        <f>ROUND(E84*P84,2)</f>
        <v>0</v>
      </c>
      <c r="R84" s="180"/>
      <c r="S84" s="180" t="s">
        <v>114</v>
      </c>
      <c r="T84" s="181" t="s">
        <v>114</v>
      </c>
      <c r="U84" s="157">
        <v>1.05</v>
      </c>
      <c r="V84" s="157">
        <f>ROUND(E84*U84,2)</f>
        <v>0.57999999999999996</v>
      </c>
      <c r="W84" s="157"/>
      <c r="X84" s="157" t="s">
        <v>115</v>
      </c>
      <c r="Y84" s="148"/>
      <c r="Z84" s="148"/>
      <c r="AA84" s="148"/>
      <c r="AB84" s="148"/>
      <c r="AC84" s="148"/>
      <c r="AD84" s="148"/>
      <c r="AE84" s="148"/>
      <c r="AF84" s="148"/>
      <c r="AG84" s="148" t="s">
        <v>124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193" t="s">
        <v>183</v>
      </c>
      <c r="D85" s="158"/>
      <c r="E85" s="159"/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48"/>
      <c r="Z85" s="148"/>
      <c r="AA85" s="148"/>
      <c r="AB85" s="148"/>
      <c r="AC85" s="148"/>
      <c r="AD85" s="148"/>
      <c r="AE85" s="148"/>
      <c r="AF85" s="148"/>
      <c r="AG85" s="148" t="s">
        <v>118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93" t="s">
        <v>188</v>
      </c>
      <c r="D86" s="158"/>
      <c r="E86" s="159"/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8"/>
      <c r="Z86" s="148"/>
      <c r="AA86" s="148"/>
      <c r="AB86" s="148"/>
      <c r="AC86" s="148"/>
      <c r="AD86" s="148"/>
      <c r="AE86" s="148"/>
      <c r="AF86" s="148"/>
      <c r="AG86" s="148" t="s">
        <v>118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93" t="s">
        <v>189</v>
      </c>
      <c r="D87" s="158"/>
      <c r="E87" s="159">
        <v>0.55000000000000004</v>
      </c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8"/>
      <c r="Z87" s="148"/>
      <c r="AA87" s="148"/>
      <c r="AB87" s="148"/>
      <c r="AC87" s="148"/>
      <c r="AD87" s="148"/>
      <c r="AE87" s="148"/>
      <c r="AF87" s="148"/>
      <c r="AG87" s="148" t="s">
        <v>118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194" t="s">
        <v>121</v>
      </c>
      <c r="D88" s="160"/>
      <c r="E88" s="161">
        <v>0.55000000000000004</v>
      </c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8"/>
      <c r="Z88" s="148"/>
      <c r="AA88" s="148"/>
      <c r="AB88" s="148"/>
      <c r="AC88" s="148"/>
      <c r="AD88" s="148"/>
      <c r="AE88" s="148"/>
      <c r="AF88" s="148"/>
      <c r="AG88" s="148" t="s">
        <v>118</v>
      </c>
      <c r="AH88" s="148">
        <v>1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75">
        <v>18</v>
      </c>
      <c r="B89" s="176" t="s">
        <v>190</v>
      </c>
      <c r="C89" s="192" t="s">
        <v>191</v>
      </c>
      <c r="D89" s="177" t="s">
        <v>164</v>
      </c>
      <c r="E89" s="178">
        <v>0.55000000000000004</v>
      </c>
      <c r="F89" s="179"/>
      <c r="G89" s="180">
        <f>ROUND(E89*F89,2)</f>
        <v>0</v>
      </c>
      <c r="H89" s="179"/>
      <c r="I89" s="180">
        <f>ROUND(E89*H89,2)</f>
        <v>0</v>
      </c>
      <c r="J89" s="179"/>
      <c r="K89" s="180">
        <f>ROUND(E89*J89,2)</f>
        <v>0</v>
      </c>
      <c r="L89" s="180">
        <v>21</v>
      </c>
      <c r="M89" s="180">
        <f>G89*(1+L89/100)</f>
        <v>0</v>
      </c>
      <c r="N89" s="180">
        <v>0</v>
      </c>
      <c r="O89" s="180">
        <f>ROUND(E89*N89,2)</f>
        <v>0</v>
      </c>
      <c r="P89" s="180">
        <v>0</v>
      </c>
      <c r="Q89" s="180">
        <f>ROUND(E89*P89,2)</f>
        <v>0</v>
      </c>
      <c r="R89" s="180"/>
      <c r="S89" s="180" t="s">
        <v>114</v>
      </c>
      <c r="T89" s="181" t="s">
        <v>114</v>
      </c>
      <c r="U89" s="157">
        <v>0.32</v>
      </c>
      <c r="V89" s="157">
        <f>ROUND(E89*U89,2)</f>
        <v>0.18</v>
      </c>
      <c r="W89" s="157"/>
      <c r="X89" s="157" t="s">
        <v>115</v>
      </c>
      <c r="Y89" s="148"/>
      <c r="Z89" s="148"/>
      <c r="AA89" s="148"/>
      <c r="AB89" s="148"/>
      <c r="AC89" s="148"/>
      <c r="AD89" s="148"/>
      <c r="AE89" s="148"/>
      <c r="AF89" s="148"/>
      <c r="AG89" s="148" t="s">
        <v>124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274" t="s">
        <v>192</v>
      </c>
      <c r="D90" s="275"/>
      <c r="E90" s="275"/>
      <c r="F90" s="275"/>
      <c r="G90" s="275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8"/>
      <c r="Z90" s="148"/>
      <c r="AA90" s="148"/>
      <c r="AB90" s="148"/>
      <c r="AC90" s="148"/>
      <c r="AD90" s="148"/>
      <c r="AE90" s="148"/>
      <c r="AF90" s="148"/>
      <c r="AG90" s="148" t="s">
        <v>134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193" t="s">
        <v>193</v>
      </c>
      <c r="D91" s="158"/>
      <c r="E91" s="159"/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8"/>
      <c r="Z91" s="148"/>
      <c r="AA91" s="148"/>
      <c r="AB91" s="148"/>
      <c r="AC91" s="148"/>
      <c r="AD91" s="148"/>
      <c r="AE91" s="148"/>
      <c r="AF91" s="148"/>
      <c r="AG91" s="148" t="s">
        <v>118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93" t="s">
        <v>194</v>
      </c>
      <c r="D92" s="158"/>
      <c r="E92" s="159">
        <v>0.55000000000000004</v>
      </c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8"/>
      <c r="Z92" s="148"/>
      <c r="AA92" s="148"/>
      <c r="AB92" s="148"/>
      <c r="AC92" s="148"/>
      <c r="AD92" s="148"/>
      <c r="AE92" s="148"/>
      <c r="AF92" s="148"/>
      <c r="AG92" s="148" t="s">
        <v>118</v>
      </c>
      <c r="AH92" s="148">
        <v>5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194" t="s">
        <v>121</v>
      </c>
      <c r="D93" s="160"/>
      <c r="E93" s="161">
        <v>0.55000000000000004</v>
      </c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48"/>
      <c r="Z93" s="148"/>
      <c r="AA93" s="148"/>
      <c r="AB93" s="148"/>
      <c r="AC93" s="148"/>
      <c r="AD93" s="148"/>
      <c r="AE93" s="148"/>
      <c r="AF93" s="148"/>
      <c r="AG93" s="148" t="s">
        <v>118</v>
      </c>
      <c r="AH93" s="148">
        <v>1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x14ac:dyDescent="0.2">
      <c r="A94" s="169" t="s">
        <v>109</v>
      </c>
      <c r="B94" s="170" t="s">
        <v>67</v>
      </c>
      <c r="C94" s="191" t="s">
        <v>68</v>
      </c>
      <c r="D94" s="171"/>
      <c r="E94" s="172"/>
      <c r="F94" s="173"/>
      <c r="G94" s="173">
        <f>SUMIF(AG95:AG113,"&lt;&gt;NOR",G95:G113)</f>
        <v>0</v>
      </c>
      <c r="H94" s="173"/>
      <c r="I94" s="173">
        <f>SUM(I95:I113)</f>
        <v>0</v>
      </c>
      <c r="J94" s="173"/>
      <c r="K94" s="173">
        <f>SUM(K95:K113)</f>
        <v>0</v>
      </c>
      <c r="L94" s="173"/>
      <c r="M94" s="173">
        <f>SUM(M95:M113)</f>
        <v>0</v>
      </c>
      <c r="N94" s="173"/>
      <c r="O94" s="173">
        <f>SUM(O95:O113)</f>
        <v>0.65999999999999992</v>
      </c>
      <c r="P94" s="173"/>
      <c r="Q94" s="173">
        <f>SUM(Q95:Q113)</f>
        <v>0</v>
      </c>
      <c r="R94" s="173"/>
      <c r="S94" s="173"/>
      <c r="T94" s="174"/>
      <c r="U94" s="168"/>
      <c r="V94" s="168">
        <f>SUM(V95:V113)</f>
        <v>1.1399999999999999</v>
      </c>
      <c r="W94" s="168"/>
      <c r="X94" s="168"/>
      <c r="AG94" t="s">
        <v>110</v>
      </c>
    </row>
    <row r="95" spans="1:60" outlineLevel="1" x14ac:dyDescent="0.2">
      <c r="A95" s="175">
        <v>19</v>
      </c>
      <c r="B95" s="176" t="s">
        <v>195</v>
      </c>
      <c r="C95" s="192" t="s">
        <v>196</v>
      </c>
      <c r="D95" s="177" t="s">
        <v>164</v>
      </c>
      <c r="E95" s="178">
        <v>0.36</v>
      </c>
      <c r="F95" s="179"/>
      <c r="G95" s="180">
        <f>ROUND(E95*F95,2)</f>
        <v>0</v>
      </c>
      <c r="H95" s="179"/>
      <c r="I95" s="180">
        <f>ROUND(E95*H95,2)</f>
        <v>0</v>
      </c>
      <c r="J95" s="179"/>
      <c r="K95" s="180">
        <f>ROUND(E95*J95,2)</f>
        <v>0</v>
      </c>
      <c r="L95" s="180">
        <v>21</v>
      </c>
      <c r="M95" s="180">
        <f>G95*(1+L95/100)</f>
        <v>0</v>
      </c>
      <c r="N95" s="180">
        <v>7.3899999999999993E-2</v>
      </c>
      <c r="O95" s="180">
        <f>ROUND(E95*N95,2)</f>
        <v>0.03</v>
      </c>
      <c r="P95" s="180">
        <v>0</v>
      </c>
      <c r="Q95" s="180">
        <f>ROUND(E95*P95,2)</f>
        <v>0</v>
      </c>
      <c r="R95" s="180"/>
      <c r="S95" s="180" t="s">
        <v>114</v>
      </c>
      <c r="T95" s="181" t="s">
        <v>114</v>
      </c>
      <c r="U95" s="157">
        <v>0.47799999999999998</v>
      </c>
      <c r="V95" s="157">
        <f>ROUND(E95*U95,2)</f>
        <v>0.17</v>
      </c>
      <c r="W95" s="157"/>
      <c r="X95" s="157" t="s">
        <v>115</v>
      </c>
      <c r="Y95" s="148"/>
      <c r="Z95" s="148"/>
      <c r="AA95" s="148"/>
      <c r="AB95" s="148"/>
      <c r="AC95" s="148"/>
      <c r="AD95" s="148"/>
      <c r="AE95" s="148"/>
      <c r="AF95" s="148"/>
      <c r="AG95" s="148" t="s">
        <v>116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193" t="s">
        <v>197</v>
      </c>
      <c r="D96" s="158"/>
      <c r="E96" s="159"/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48"/>
      <c r="Z96" s="148"/>
      <c r="AA96" s="148"/>
      <c r="AB96" s="148"/>
      <c r="AC96" s="148"/>
      <c r="AD96" s="148"/>
      <c r="AE96" s="148"/>
      <c r="AF96" s="148"/>
      <c r="AG96" s="148" t="s">
        <v>118</v>
      </c>
      <c r="AH96" s="148">
        <v>0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193" t="s">
        <v>173</v>
      </c>
      <c r="D97" s="158"/>
      <c r="E97" s="159">
        <v>0.36</v>
      </c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8"/>
      <c r="Z97" s="148"/>
      <c r="AA97" s="148"/>
      <c r="AB97" s="148"/>
      <c r="AC97" s="148"/>
      <c r="AD97" s="148"/>
      <c r="AE97" s="148"/>
      <c r="AF97" s="148"/>
      <c r="AG97" s="148" t="s">
        <v>118</v>
      </c>
      <c r="AH97" s="148">
        <v>5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94" t="s">
        <v>121</v>
      </c>
      <c r="D98" s="160"/>
      <c r="E98" s="161">
        <v>0.36</v>
      </c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48"/>
      <c r="Z98" s="148"/>
      <c r="AA98" s="148"/>
      <c r="AB98" s="148"/>
      <c r="AC98" s="148"/>
      <c r="AD98" s="148"/>
      <c r="AE98" s="148"/>
      <c r="AF98" s="148"/>
      <c r="AG98" s="148" t="s">
        <v>118</v>
      </c>
      <c r="AH98" s="148">
        <v>1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75">
        <v>20</v>
      </c>
      <c r="B99" s="176" t="s">
        <v>198</v>
      </c>
      <c r="C99" s="192" t="s">
        <v>199</v>
      </c>
      <c r="D99" s="177" t="s">
        <v>164</v>
      </c>
      <c r="E99" s="178">
        <v>0.36</v>
      </c>
      <c r="F99" s="179"/>
      <c r="G99" s="180">
        <f>ROUND(E99*F99,2)</f>
        <v>0</v>
      </c>
      <c r="H99" s="179"/>
      <c r="I99" s="180">
        <f>ROUND(E99*H99,2)</f>
        <v>0</v>
      </c>
      <c r="J99" s="179"/>
      <c r="K99" s="180">
        <f>ROUND(E99*J99,2)</f>
        <v>0</v>
      </c>
      <c r="L99" s="180">
        <v>21</v>
      </c>
      <c r="M99" s="180">
        <f>G99*(1+L99/100)</f>
        <v>0</v>
      </c>
      <c r="N99" s="180">
        <v>0.40481</v>
      </c>
      <c r="O99" s="180">
        <f>ROUND(E99*N99,2)</f>
        <v>0.15</v>
      </c>
      <c r="P99" s="180">
        <v>0</v>
      </c>
      <c r="Q99" s="180">
        <f>ROUND(E99*P99,2)</f>
        <v>0</v>
      </c>
      <c r="R99" s="180"/>
      <c r="S99" s="180" t="s">
        <v>114</v>
      </c>
      <c r="T99" s="181" t="s">
        <v>114</v>
      </c>
      <c r="U99" s="157">
        <v>1.9E-2</v>
      </c>
      <c r="V99" s="157">
        <f>ROUND(E99*U99,2)</f>
        <v>0.01</v>
      </c>
      <c r="W99" s="157"/>
      <c r="X99" s="157" t="s">
        <v>115</v>
      </c>
      <c r="Y99" s="148"/>
      <c r="Z99" s="148"/>
      <c r="AA99" s="148"/>
      <c r="AB99" s="148"/>
      <c r="AC99" s="148"/>
      <c r="AD99" s="148"/>
      <c r="AE99" s="148"/>
      <c r="AF99" s="148"/>
      <c r="AG99" s="148" t="s">
        <v>116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193" t="s">
        <v>197</v>
      </c>
      <c r="D100" s="158"/>
      <c r="E100" s="159"/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118</v>
      </c>
      <c r="AH100" s="148">
        <v>0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93" t="s">
        <v>173</v>
      </c>
      <c r="D101" s="158"/>
      <c r="E101" s="159">
        <v>0.36</v>
      </c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118</v>
      </c>
      <c r="AH101" s="148">
        <v>5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194" t="s">
        <v>121</v>
      </c>
      <c r="D102" s="160"/>
      <c r="E102" s="161">
        <v>0.36</v>
      </c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118</v>
      </c>
      <c r="AH102" s="148">
        <v>1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75">
        <v>21</v>
      </c>
      <c r="B103" s="176" t="s">
        <v>200</v>
      </c>
      <c r="C103" s="192" t="s">
        <v>201</v>
      </c>
      <c r="D103" s="177" t="s">
        <v>164</v>
      </c>
      <c r="E103" s="178">
        <v>0.36</v>
      </c>
      <c r="F103" s="179"/>
      <c r="G103" s="180">
        <f>ROUND(E103*F103,2)</f>
        <v>0</v>
      </c>
      <c r="H103" s="179"/>
      <c r="I103" s="180">
        <f>ROUND(E103*H103,2)</f>
        <v>0</v>
      </c>
      <c r="J103" s="179"/>
      <c r="K103" s="180">
        <f>ROUND(E103*J103,2)</f>
        <v>0</v>
      </c>
      <c r="L103" s="180">
        <v>21</v>
      </c>
      <c r="M103" s="180">
        <f>G103*(1+L103/100)</f>
        <v>0</v>
      </c>
      <c r="N103" s="180">
        <v>0.441</v>
      </c>
      <c r="O103" s="180">
        <f>ROUND(E103*N103,2)</f>
        <v>0.16</v>
      </c>
      <c r="P103" s="180">
        <v>0</v>
      </c>
      <c r="Q103" s="180">
        <f>ROUND(E103*P103,2)</f>
        <v>0</v>
      </c>
      <c r="R103" s="180"/>
      <c r="S103" s="180" t="s">
        <v>114</v>
      </c>
      <c r="T103" s="181" t="s">
        <v>114</v>
      </c>
      <c r="U103" s="157">
        <v>2.9000000000000001E-2</v>
      </c>
      <c r="V103" s="157">
        <f>ROUND(E103*U103,2)</f>
        <v>0.01</v>
      </c>
      <c r="W103" s="157"/>
      <c r="X103" s="157" t="s">
        <v>115</v>
      </c>
      <c r="Y103" s="148"/>
      <c r="Z103" s="148"/>
      <c r="AA103" s="148"/>
      <c r="AB103" s="148"/>
      <c r="AC103" s="148"/>
      <c r="AD103" s="148"/>
      <c r="AE103" s="148"/>
      <c r="AF103" s="148"/>
      <c r="AG103" s="148" t="s">
        <v>116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93" t="s">
        <v>197</v>
      </c>
      <c r="D104" s="158"/>
      <c r="E104" s="159"/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118</v>
      </c>
      <c r="AH104" s="148">
        <v>0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5"/>
      <c r="B105" s="156"/>
      <c r="C105" s="193" t="s">
        <v>173</v>
      </c>
      <c r="D105" s="158"/>
      <c r="E105" s="159">
        <v>0.36</v>
      </c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118</v>
      </c>
      <c r="AH105" s="148">
        <v>5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194" t="s">
        <v>121</v>
      </c>
      <c r="D106" s="160"/>
      <c r="E106" s="161">
        <v>0.36</v>
      </c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118</v>
      </c>
      <c r="AH106" s="148">
        <v>1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75">
        <v>22</v>
      </c>
      <c r="B107" s="176" t="s">
        <v>202</v>
      </c>
      <c r="C107" s="192" t="s">
        <v>203</v>
      </c>
      <c r="D107" s="177" t="s">
        <v>204</v>
      </c>
      <c r="E107" s="178">
        <v>2.2000000000000002</v>
      </c>
      <c r="F107" s="179"/>
      <c r="G107" s="180">
        <f>ROUND(E107*F107,2)</f>
        <v>0</v>
      </c>
      <c r="H107" s="179"/>
      <c r="I107" s="180">
        <f>ROUND(E107*H107,2)</f>
        <v>0</v>
      </c>
      <c r="J107" s="179"/>
      <c r="K107" s="180">
        <f>ROUND(E107*J107,2)</f>
        <v>0</v>
      </c>
      <c r="L107" s="180">
        <v>21</v>
      </c>
      <c r="M107" s="180">
        <f>G107*(1+L107/100)</f>
        <v>0</v>
      </c>
      <c r="N107" s="180">
        <v>3.6000000000000002E-4</v>
      </c>
      <c r="O107" s="180">
        <f>ROUND(E107*N107,2)</f>
        <v>0</v>
      </c>
      <c r="P107" s="180">
        <v>0</v>
      </c>
      <c r="Q107" s="180">
        <f>ROUND(E107*P107,2)</f>
        <v>0</v>
      </c>
      <c r="R107" s="180"/>
      <c r="S107" s="180" t="s">
        <v>114</v>
      </c>
      <c r="T107" s="181" t="s">
        <v>114</v>
      </c>
      <c r="U107" s="157">
        <v>0.43</v>
      </c>
      <c r="V107" s="157">
        <f>ROUND(E107*U107,2)</f>
        <v>0.95</v>
      </c>
      <c r="W107" s="157"/>
      <c r="X107" s="157" t="s">
        <v>115</v>
      </c>
      <c r="Y107" s="148"/>
      <c r="Z107" s="148"/>
      <c r="AA107" s="148"/>
      <c r="AB107" s="148"/>
      <c r="AC107" s="148"/>
      <c r="AD107" s="148"/>
      <c r="AE107" s="148"/>
      <c r="AF107" s="148"/>
      <c r="AG107" s="148" t="s">
        <v>116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93" t="s">
        <v>205</v>
      </c>
      <c r="D108" s="158"/>
      <c r="E108" s="159">
        <v>2.2000000000000002</v>
      </c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118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94" t="s">
        <v>121</v>
      </c>
      <c r="D109" s="160"/>
      <c r="E109" s="161">
        <v>2.2000000000000002</v>
      </c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118</v>
      </c>
      <c r="AH109" s="148">
        <v>1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75">
        <v>23</v>
      </c>
      <c r="B110" s="176" t="s">
        <v>206</v>
      </c>
      <c r="C110" s="192" t="s">
        <v>207</v>
      </c>
      <c r="D110" s="177" t="s">
        <v>178</v>
      </c>
      <c r="E110" s="178">
        <v>4</v>
      </c>
      <c r="F110" s="179"/>
      <c r="G110" s="180">
        <f>ROUND(E110*F110,2)</f>
        <v>0</v>
      </c>
      <c r="H110" s="179"/>
      <c r="I110" s="180">
        <f>ROUND(E110*H110,2)</f>
        <v>0</v>
      </c>
      <c r="J110" s="179"/>
      <c r="K110" s="180">
        <f>ROUND(E110*J110,2)</f>
        <v>0</v>
      </c>
      <c r="L110" s="180">
        <v>21</v>
      </c>
      <c r="M110" s="180">
        <f>G110*(1+L110/100)</f>
        <v>0</v>
      </c>
      <c r="N110" s="180">
        <v>8.1000000000000003E-2</v>
      </c>
      <c r="O110" s="180">
        <f>ROUND(E110*N110,2)</f>
        <v>0.32</v>
      </c>
      <c r="P110" s="180">
        <v>0</v>
      </c>
      <c r="Q110" s="180">
        <f>ROUND(E110*P110,2)</f>
        <v>0</v>
      </c>
      <c r="R110" s="180"/>
      <c r="S110" s="180" t="s">
        <v>208</v>
      </c>
      <c r="T110" s="181" t="s">
        <v>209</v>
      </c>
      <c r="U110" s="157">
        <v>0</v>
      </c>
      <c r="V110" s="157">
        <f>ROUND(E110*U110,2)</f>
        <v>0</v>
      </c>
      <c r="W110" s="157"/>
      <c r="X110" s="157" t="s">
        <v>115</v>
      </c>
      <c r="Y110" s="148"/>
      <c r="Z110" s="148"/>
      <c r="AA110" s="148"/>
      <c r="AB110" s="148"/>
      <c r="AC110" s="148"/>
      <c r="AD110" s="148"/>
      <c r="AE110" s="148"/>
      <c r="AF110" s="148"/>
      <c r="AG110" s="148" t="s">
        <v>124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ht="22.5" outlineLevel="1" x14ac:dyDescent="0.2">
      <c r="A111" s="155"/>
      <c r="B111" s="156"/>
      <c r="C111" s="274" t="s">
        <v>210</v>
      </c>
      <c r="D111" s="275"/>
      <c r="E111" s="275"/>
      <c r="F111" s="275"/>
      <c r="G111" s="275"/>
      <c r="H111" s="157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57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134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82" t="str">
        <f>C111</f>
        <v>Parkovací retardér, opatření proti poškození nabíjecí stanice automobilem, dodávka včetně kotvících prvků, reflexní povrchová úprava žlutočerná.</v>
      </c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193" t="s">
        <v>211</v>
      </c>
      <c r="D112" s="158"/>
      <c r="E112" s="159">
        <v>4</v>
      </c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118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94" t="s">
        <v>121</v>
      </c>
      <c r="D113" s="160"/>
      <c r="E113" s="161">
        <v>4</v>
      </c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118</v>
      </c>
      <c r="AH113" s="148">
        <v>1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x14ac:dyDescent="0.2">
      <c r="A114" s="169" t="s">
        <v>109</v>
      </c>
      <c r="B114" s="170" t="s">
        <v>69</v>
      </c>
      <c r="C114" s="191" t="s">
        <v>70</v>
      </c>
      <c r="D114" s="171"/>
      <c r="E114" s="172"/>
      <c r="F114" s="173"/>
      <c r="G114" s="173">
        <f>SUMIF(AG115:AG120,"&lt;&gt;NOR",G115:G120)</f>
        <v>0</v>
      </c>
      <c r="H114" s="173"/>
      <c r="I114" s="173">
        <f>SUM(I115:I120)</f>
        <v>0</v>
      </c>
      <c r="J114" s="173"/>
      <c r="K114" s="173">
        <f>SUM(K115:K120)</f>
        <v>0</v>
      </c>
      <c r="L114" s="173"/>
      <c r="M114" s="173">
        <f>SUM(M115:M120)</f>
        <v>0</v>
      </c>
      <c r="N114" s="173"/>
      <c r="O114" s="173">
        <f>SUM(O115:O120)</f>
        <v>0</v>
      </c>
      <c r="P114" s="173"/>
      <c r="Q114" s="173">
        <f>SUM(Q115:Q120)</f>
        <v>0</v>
      </c>
      <c r="R114" s="173"/>
      <c r="S114" s="173"/>
      <c r="T114" s="174"/>
      <c r="U114" s="168"/>
      <c r="V114" s="168">
        <f>SUM(V115:V120)</f>
        <v>1.18</v>
      </c>
      <c r="W114" s="168"/>
      <c r="X114" s="168"/>
      <c r="AG114" t="s">
        <v>110</v>
      </c>
    </row>
    <row r="115" spans="1:60" outlineLevel="1" x14ac:dyDescent="0.2">
      <c r="A115" s="175">
        <v>24</v>
      </c>
      <c r="B115" s="176" t="s">
        <v>212</v>
      </c>
      <c r="C115" s="192" t="s">
        <v>213</v>
      </c>
      <c r="D115" s="177" t="s">
        <v>164</v>
      </c>
      <c r="E115" s="178">
        <v>2.7</v>
      </c>
      <c r="F115" s="179"/>
      <c r="G115" s="180">
        <f>ROUND(E115*F115,2)</f>
        <v>0</v>
      </c>
      <c r="H115" s="179"/>
      <c r="I115" s="180">
        <f>ROUND(E115*H115,2)</f>
        <v>0</v>
      </c>
      <c r="J115" s="179"/>
      <c r="K115" s="180">
        <f>ROUND(E115*J115,2)</f>
        <v>0</v>
      </c>
      <c r="L115" s="180">
        <v>21</v>
      </c>
      <c r="M115" s="180">
        <f>G115*(1+L115/100)</f>
        <v>0</v>
      </c>
      <c r="N115" s="180">
        <v>0</v>
      </c>
      <c r="O115" s="180">
        <f>ROUND(E115*N115,2)</f>
        <v>0</v>
      </c>
      <c r="P115" s="180">
        <v>0</v>
      </c>
      <c r="Q115" s="180">
        <f>ROUND(E115*P115,2)</f>
        <v>0</v>
      </c>
      <c r="R115" s="180"/>
      <c r="S115" s="180" t="s">
        <v>114</v>
      </c>
      <c r="T115" s="181" t="s">
        <v>114</v>
      </c>
      <c r="U115" s="157">
        <v>0.125</v>
      </c>
      <c r="V115" s="157">
        <f>ROUND(E115*U115,2)</f>
        <v>0.34</v>
      </c>
      <c r="W115" s="157"/>
      <c r="X115" s="157" t="s">
        <v>115</v>
      </c>
      <c r="Y115" s="148"/>
      <c r="Z115" s="148"/>
      <c r="AA115" s="148"/>
      <c r="AB115" s="148"/>
      <c r="AC115" s="148"/>
      <c r="AD115" s="148"/>
      <c r="AE115" s="148"/>
      <c r="AF115" s="148"/>
      <c r="AG115" s="148" t="s">
        <v>116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193" t="s">
        <v>214</v>
      </c>
      <c r="D116" s="158"/>
      <c r="E116" s="159">
        <v>2.7</v>
      </c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118</v>
      </c>
      <c r="AH116" s="148">
        <v>0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/>
      <c r="B117" s="156"/>
      <c r="C117" s="194" t="s">
        <v>121</v>
      </c>
      <c r="D117" s="160"/>
      <c r="E117" s="161">
        <v>2.7</v>
      </c>
      <c r="F117" s="157"/>
      <c r="G117" s="157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118</v>
      </c>
      <c r="AH117" s="148">
        <v>1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75">
        <v>25</v>
      </c>
      <c r="B118" s="176" t="s">
        <v>215</v>
      </c>
      <c r="C118" s="192" t="s">
        <v>216</v>
      </c>
      <c r="D118" s="177" t="s">
        <v>164</v>
      </c>
      <c r="E118" s="178">
        <v>2.7</v>
      </c>
      <c r="F118" s="179"/>
      <c r="G118" s="180">
        <f>ROUND(E118*F118,2)</f>
        <v>0</v>
      </c>
      <c r="H118" s="179"/>
      <c r="I118" s="180">
        <f>ROUND(E118*H118,2)</f>
        <v>0</v>
      </c>
      <c r="J118" s="179"/>
      <c r="K118" s="180">
        <f>ROUND(E118*J118,2)</f>
        <v>0</v>
      </c>
      <c r="L118" s="180">
        <v>21</v>
      </c>
      <c r="M118" s="180">
        <f>G118*(1+L118/100)</f>
        <v>0</v>
      </c>
      <c r="N118" s="180">
        <v>7.6000000000000004E-4</v>
      </c>
      <c r="O118" s="180">
        <f>ROUND(E118*N118,2)</f>
        <v>0</v>
      </c>
      <c r="P118" s="180">
        <v>0</v>
      </c>
      <c r="Q118" s="180">
        <f>ROUND(E118*P118,2)</f>
        <v>0</v>
      </c>
      <c r="R118" s="180"/>
      <c r="S118" s="180" t="s">
        <v>114</v>
      </c>
      <c r="T118" s="181" t="s">
        <v>114</v>
      </c>
      <c r="U118" s="157">
        <v>0.311</v>
      </c>
      <c r="V118" s="157">
        <f>ROUND(E118*U118,2)</f>
        <v>0.84</v>
      </c>
      <c r="W118" s="157"/>
      <c r="X118" s="157" t="s">
        <v>115</v>
      </c>
      <c r="Y118" s="148"/>
      <c r="Z118" s="148"/>
      <c r="AA118" s="148"/>
      <c r="AB118" s="148"/>
      <c r="AC118" s="148"/>
      <c r="AD118" s="148"/>
      <c r="AE118" s="148"/>
      <c r="AF118" s="148"/>
      <c r="AG118" s="148" t="s">
        <v>116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93" t="s">
        <v>214</v>
      </c>
      <c r="D119" s="158"/>
      <c r="E119" s="159">
        <v>2.7</v>
      </c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118</v>
      </c>
      <c r="AH119" s="148">
        <v>0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55"/>
      <c r="B120" s="156"/>
      <c r="C120" s="194" t="s">
        <v>121</v>
      </c>
      <c r="D120" s="160"/>
      <c r="E120" s="161">
        <v>2.7</v>
      </c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48"/>
      <c r="Z120" s="148"/>
      <c r="AA120" s="148"/>
      <c r="AB120" s="148"/>
      <c r="AC120" s="148"/>
      <c r="AD120" s="148"/>
      <c r="AE120" s="148"/>
      <c r="AF120" s="148"/>
      <c r="AG120" s="148" t="s">
        <v>118</v>
      </c>
      <c r="AH120" s="148">
        <v>1</v>
      </c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ht="25.5" x14ac:dyDescent="0.2">
      <c r="A121" s="169" t="s">
        <v>109</v>
      </c>
      <c r="B121" s="170" t="s">
        <v>71</v>
      </c>
      <c r="C121" s="191" t="s">
        <v>72</v>
      </c>
      <c r="D121" s="171"/>
      <c r="E121" s="172"/>
      <c r="F121" s="173"/>
      <c r="G121" s="173">
        <f>SUMIF(AG122:AG125,"&lt;&gt;NOR",G122:G125)</f>
        <v>0</v>
      </c>
      <c r="H121" s="173"/>
      <c r="I121" s="173">
        <f>SUM(I122:I125)</f>
        <v>0</v>
      </c>
      <c r="J121" s="173"/>
      <c r="K121" s="173">
        <f>SUM(K122:K125)</f>
        <v>0</v>
      </c>
      <c r="L121" s="173"/>
      <c r="M121" s="173">
        <f>SUM(M122:M125)</f>
        <v>0</v>
      </c>
      <c r="N121" s="173"/>
      <c r="O121" s="173">
        <f>SUM(O122:O125)</f>
        <v>0</v>
      </c>
      <c r="P121" s="173"/>
      <c r="Q121" s="173">
        <f>SUM(Q122:Q125)</f>
        <v>0</v>
      </c>
      <c r="R121" s="173"/>
      <c r="S121" s="173"/>
      <c r="T121" s="174"/>
      <c r="U121" s="168"/>
      <c r="V121" s="168">
        <f>SUM(V122:V125)</f>
        <v>4.74</v>
      </c>
      <c r="W121" s="168"/>
      <c r="X121" s="168"/>
      <c r="AG121" t="s">
        <v>110</v>
      </c>
    </row>
    <row r="122" spans="1:60" outlineLevel="1" x14ac:dyDescent="0.2">
      <c r="A122" s="175">
        <v>26</v>
      </c>
      <c r="B122" s="176" t="s">
        <v>217</v>
      </c>
      <c r="C122" s="192" t="s">
        <v>218</v>
      </c>
      <c r="D122" s="177" t="s">
        <v>164</v>
      </c>
      <c r="E122" s="178">
        <v>34.125</v>
      </c>
      <c r="F122" s="179"/>
      <c r="G122" s="180">
        <f>ROUND(E122*F122,2)</f>
        <v>0</v>
      </c>
      <c r="H122" s="179"/>
      <c r="I122" s="180">
        <f>ROUND(E122*H122,2)</f>
        <v>0</v>
      </c>
      <c r="J122" s="179"/>
      <c r="K122" s="180">
        <f>ROUND(E122*J122,2)</f>
        <v>0</v>
      </c>
      <c r="L122" s="180">
        <v>21</v>
      </c>
      <c r="M122" s="180">
        <f>G122*(1+L122/100)</f>
        <v>0</v>
      </c>
      <c r="N122" s="180">
        <v>0</v>
      </c>
      <c r="O122" s="180">
        <f>ROUND(E122*N122,2)</f>
        <v>0</v>
      </c>
      <c r="P122" s="180">
        <v>0</v>
      </c>
      <c r="Q122" s="180">
        <f>ROUND(E122*P122,2)</f>
        <v>0</v>
      </c>
      <c r="R122" s="180"/>
      <c r="S122" s="180" t="s">
        <v>114</v>
      </c>
      <c r="T122" s="181" t="s">
        <v>114</v>
      </c>
      <c r="U122" s="157">
        <v>0.13900000000000001</v>
      </c>
      <c r="V122" s="157">
        <f>ROUND(E122*U122,2)</f>
        <v>4.74</v>
      </c>
      <c r="W122" s="157"/>
      <c r="X122" s="157" t="s">
        <v>115</v>
      </c>
      <c r="Y122" s="148"/>
      <c r="Z122" s="148"/>
      <c r="AA122" s="148"/>
      <c r="AB122" s="148"/>
      <c r="AC122" s="148"/>
      <c r="AD122" s="148"/>
      <c r="AE122" s="148"/>
      <c r="AF122" s="148"/>
      <c r="AG122" s="148" t="s">
        <v>116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ht="22.5" outlineLevel="1" x14ac:dyDescent="0.2">
      <c r="A123" s="155"/>
      <c r="B123" s="156"/>
      <c r="C123" s="274" t="s">
        <v>219</v>
      </c>
      <c r="D123" s="275"/>
      <c r="E123" s="275"/>
      <c r="F123" s="275"/>
      <c r="G123" s="275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134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82" t="str">
        <f>C123</f>
        <v>Položka je určena pro vyčištění ostatních objektů (např. kanálů, zásobníků, kůlen apod.) - vynesení zbytků stavebního rumu, kropení a 2 x zametení podlah, oprášení stěn a výplní otvorů.</v>
      </c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93" t="s">
        <v>220</v>
      </c>
      <c r="D124" s="158"/>
      <c r="E124" s="159">
        <v>34.125</v>
      </c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118</v>
      </c>
      <c r="AH124" s="148">
        <v>0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5"/>
      <c r="B125" s="156"/>
      <c r="C125" s="194" t="s">
        <v>121</v>
      </c>
      <c r="D125" s="160"/>
      <c r="E125" s="161">
        <v>34.125</v>
      </c>
      <c r="F125" s="157"/>
      <c r="G125" s="157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  <c r="R125" s="157"/>
      <c r="S125" s="157"/>
      <c r="T125" s="157"/>
      <c r="U125" s="157"/>
      <c r="V125" s="157"/>
      <c r="W125" s="157"/>
      <c r="X125" s="157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118</v>
      </c>
      <c r="AH125" s="148">
        <v>1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x14ac:dyDescent="0.2">
      <c r="A126" s="169" t="s">
        <v>109</v>
      </c>
      <c r="B126" s="170" t="s">
        <v>73</v>
      </c>
      <c r="C126" s="191" t="s">
        <v>74</v>
      </c>
      <c r="D126" s="171"/>
      <c r="E126" s="172"/>
      <c r="F126" s="173"/>
      <c r="G126" s="173">
        <f>SUMIF(AG127:AG127,"&lt;&gt;NOR",G127:G127)</f>
        <v>0</v>
      </c>
      <c r="H126" s="173"/>
      <c r="I126" s="173">
        <f>SUM(I127:I127)</f>
        <v>0</v>
      </c>
      <c r="J126" s="173"/>
      <c r="K126" s="173">
        <f>SUM(K127:K127)</f>
        <v>0</v>
      </c>
      <c r="L126" s="173"/>
      <c r="M126" s="173">
        <f>SUM(M127:M127)</f>
        <v>0</v>
      </c>
      <c r="N126" s="173"/>
      <c r="O126" s="173">
        <f>SUM(O127:O127)</f>
        <v>0</v>
      </c>
      <c r="P126" s="173"/>
      <c r="Q126" s="173">
        <f>SUM(Q127:Q127)</f>
        <v>0</v>
      </c>
      <c r="R126" s="173"/>
      <c r="S126" s="173"/>
      <c r="T126" s="174"/>
      <c r="U126" s="168"/>
      <c r="V126" s="168">
        <f>SUM(V127:V127)</f>
        <v>0.61</v>
      </c>
      <c r="W126" s="168"/>
      <c r="X126" s="168"/>
      <c r="AG126" t="s">
        <v>110</v>
      </c>
    </row>
    <row r="127" spans="1:60" outlineLevel="1" x14ac:dyDescent="0.2">
      <c r="A127" s="183">
        <v>27</v>
      </c>
      <c r="B127" s="184" t="s">
        <v>221</v>
      </c>
      <c r="C127" s="199" t="s">
        <v>222</v>
      </c>
      <c r="D127" s="185" t="s">
        <v>151</v>
      </c>
      <c r="E127" s="186">
        <v>1.56026</v>
      </c>
      <c r="F127" s="187"/>
      <c r="G127" s="188">
        <f>ROUND(E127*F127,2)</f>
        <v>0</v>
      </c>
      <c r="H127" s="187"/>
      <c r="I127" s="188">
        <f>ROUND(E127*H127,2)</f>
        <v>0</v>
      </c>
      <c r="J127" s="187"/>
      <c r="K127" s="188">
        <f>ROUND(E127*J127,2)</f>
        <v>0</v>
      </c>
      <c r="L127" s="188">
        <v>21</v>
      </c>
      <c r="M127" s="188">
        <f>G127*(1+L127/100)</f>
        <v>0</v>
      </c>
      <c r="N127" s="188">
        <v>0</v>
      </c>
      <c r="O127" s="188">
        <f>ROUND(E127*N127,2)</f>
        <v>0</v>
      </c>
      <c r="P127" s="188">
        <v>0</v>
      </c>
      <c r="Q127" s="188">
        <f>ROUND(E127*P127,2)</f>
        <v>0</v>
      </c>
      <c r="R127" s="188"/>
      <c r="S127" s="188" t="s">
        <v>114</v>
      </c>
      <c r="T127" s="189" t="s">
        <v>114</v>
      </c>
      <c r="U127" s="157">
        <v>0.39</v>
      </c>
      <c r="V127" s="157">
        <f>ROUND(E127*U127,2)</f>
        <v>0.61</v>
      </c>
      <c r="W127" s="157"/>
      <c r="X127" s="157" t="s">
        <v>223</v>
      </c>
      <c r="Y127" s="148"/>
      <c r="Z127" s="148"/>
      <c r="AA127" s="148"/>
      <c r="AB127" s="148"/>
      <c r="AC127" s="148"/>
      <c r="AD127" s="148"/>
      <c r="AE127" s="148"/>
      <c r="AF127" s="148"/>
      <c r="AG127" s="148" t="s">
        <v>224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x14ac:dyDescent="0.2">
      <c r="A128" s="169" t="s">
        <v>109</v>
      </c>
      <c r="B128" s="170" t="s">
        <v>80</v>
      </c>
      <c r="C128" s="191" t="s">
        <v>81</v>
      </c>
      <c r="D128" s="171"/>
      <c r="E128" s="172"/>
      <c r="F128" s="173"/>
      <c r="G128" s="173">
        <f>SUMIF(AG129:AG136,"&lt;&gt;NOR",G129:G136)</f>
        <v>0</v>
      </c>
      <c r="H128" s="173"/>
      <c r="I128" s="173">
        <f>SUM(I129:I136)</f>
        <v>0</v>
      </c>
      <c r="J128" s="173"/>
      <c r="K128" s="173">
        <f>SUM(K129:K136)</f>
        <v>0</v>
      </c>
      <c r="L128" s="173"/>
      <c r="M128" s="173">
        <f>SUM(M129:M136)</f>
        <v>0</v>
      </c>
      <c r="N128" s="173"/>
      <c r="O128" s="173">
        <f>SUM(O129:O136)</f>
        <v>0</v>
      </c>
      <c r="P128" s="173"/>
      <c r="Q128" s="173">
        <f>SUM(Q129:Q136)</f>
        <v>0</v>
      </c>
      <c r="R128" s="173"/>
      <c r="S128" s="173"/>
      <c r="T128" s="174"/>
      <c r="U128" s="168"/>
      <c r="V128" s="168">
        <f>SUM(V129:V136)</f>
        <v>1.8900000000000001</v>
      </c>
      <c r="W128" s="168"/>
      <c r="X128" s="168"/>
      <c r="AG128" t="s">
        <v>110</v>
      </c>
    </row>
    <row r="129" spans="1:60" outlineLevel="1" x14ac:dyDescent="0.2">
      <c r="A129" s="175">
        <v>28</v>
      </c>
      <c r="B129" s="176" t="s">
        <v>225</v>
      </c>
      <c r="C129" s="192" t="s">
        <v>226</v>
      </c>
      <c r="D129" s="177" t="s">
        <v>151</v>
      </c>
      <c r="E129" s="178">
        <v>0.39779999999999999</v>
      </c>
      <c r="F129" s="179"/>
      <c r="G129" s="180">
        <f>ROUND(E129*F129,2)</f>
        <v>0</v>
      </c>
      <c r="H129" s="179"/>
      <c r="I129" s="180">
        <f>ROUND(E129*H129,2)</f>
        <v>0</v>
      </c>
      <c r="J129" s="179"/>
      <c r="K129" s="180">
        <f>ROUND(E129*J129,2)</f>
        <v>0</v>
      </c>
      <c r="L129" s="180">
        <v>21</v>
      </c>
      <c r="M129" s="180">
        <f>G129*(1+L129/100)</f>
        <v>0</v>
      </c>
      <c r="N129" s="180">
        <v>0</v>
      </c>
      <c r="O129" s="180">
        <f>ROUND(E129*N129,2)</f>
        <v>0</v>
      </c>
      <c r="P129" s="180">
        <v>0</v>
      </c>
      <c r="Q129" s="180">
        <f>ROUND(E129*P129,2)</f>
        <v>0</v>
      </c>
      <c r="R129" s="180"/>
      <c r="S129" s="180" t="s">
        <v>114</v>
      </c>
      <c r="T129" s="181" t="s">
        <v>114</v>
      </c>
      <c r="U129" s="157">
        <v>0.752</v>
      </c>
      <c r="V129" s="157">
        <f>ROUND(E129*U129,2)</f>
        <v>0.3</v>
      </c>
      <c r="W129" s="157"/>
      <c r="X129" s="157" t="s">
        <v>227</v>
      </c>
      <c r="Y129" s="148"/>
      <c r="Z129" s="148"/>
      <c r="AA129" s="148"/>
      <c r="AB129" s="148"/>
      <c r="AC129" s="148"/>
      <c r="AD129" s="148"/>
      <c r="AE129" s="148"/>
      <c r="AF129" s="148"/>
      <c r="AG129" s="148" t="s">
        <v>228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ht="22.5" outlineLevel="1" x14ac:dyDescent="0.2">
      <c r="A130" s="155"/>
      <c r="B130" s="156"/>
      <c r="C130" s="274" t="s">
        <v>229</v>
      </c>
      <c r="D130" s="275"/>
      <c r="E130" s="275"/>
      <c r="F130" s="275"/>
      <c r="G130" s="275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  <c r="T130" s="157"/>
      <c r="U130" s="157"/>
      <c r="V130" s="157"/>
      <c r="W130" s="157"/>
      <c r="X130" s="157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134</v>
      </c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82" t="str">
        <f>C130</f>
        <v>S naložením suti nebo vybouraných hmot do dopravního prostředku a na jejich vyložením, popřípadě přeložením na normální dopravní prostředek.</v>
      </c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83">
        <v>29</v>
      </c>
      <c r="B131" s="184" t="s">
        <v>230</v>
      </c>
      <c r="C131" s="199" t="s">
        <v>231</v>
      </c>
      <c r="D131" s="185" t="s">
        <v>151</v>
      </c>
      <c r="E131" s="186">
        <v>3.5802</v>
      </c>
      <c r="F131" s="187"/>
      <c r="G131" s="188">
        <f>ROUND(E131*F131,2)</f>
        <v>0</v>
      </c>
      <c r="H131" s="187"/>
      <c r="I131" s="188">
        <f>ROUND(E131*H131,2)</f>
        <v>0</v>
      </c>
      <c r="J131" s="187"/>
      <c r="K131" s="188">
        <f>ROUND(E131*J131,2)</f>
        <v>0</v>
      </c>
      <c r="L131" s="188">
        <v>21</v>
      </c>
      <c r="M131" s="188">
        <f>G131*(1+L131/100)</f>
        <v>0</v>
      </c>
      <c r="N131" s="188">
        <v>0</v>
      </c>
      <c r="O131" s="188">
        <f>ROUND(E131*N131,2)</f>
        <v>0</v>
      </c>
      <c r="P131" s="188">
        <v>0</v>
      </c>
      <c r="Q131" s="188">
        <f>ROUND(E131*P131,2)</f>
        <v>0</v>
      </c>
      <c r="R131" s="188"/>
      <c r="S131" s="188" t="s">
        <v>114</v>
      </c>
      <c r="T131" s="189" t="s">
        <v>114</v>
      </c>
      <c r="U131" s="157">
        <v>0.36</v>
      </c>
      <c r="V131" s="157">
        <f>ROUND(E131*U131,2)</f>
        <v>1.29</v>
      </c>
      <c r="W131" s="157"/>
      <c r="X131" s="157" t="s">
        <v>227</v>
      </c>
      <c r="Y131" s="148"/>
      <c r="Z131" s="148"/>
      <c r="AA131" s="148"/>
      <c r="AB131" s="148"/>
      <c r="AC131" s="148"/>
      <c r="AD131" s="148"/>
      <c r="AE131" s="148"/>
      <c r="AF131" s="148"/>
      <c r="AG131" s="148" t="s">
        <v>228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83">
        <v>30</v>
      </c>
      <c r="B132" s="184" t="s">
        <v>232</v>
      </c>
      <c r="C132" s="199" t="s">
        <v>233</v>
      </c>
      <c r="D132" s="185" t="s">
        <v>151</v>
      </c>
      <c r="E132" s="186">
        <v>0.39779999999999999</v>
      </c>
      <c r="F132" s="187"/>
      <c r="G132" s="188">
        <f>ROUND(E132*F132,2)</f>
        <v>0</v>
      </c>
      <c r="H132" s="187"/>
      <c r="I132" s="188">
        <f>ROUND(E132*H132,2)</f>
        <v>0</v>
      </c>
      <c r="J132" s="187"/>
      <c r="K132" s="188">
        <f>ROUND(E132*J132,2)</f>
        <v>0</v>
      </c>
      <c r="L132" s="188">
        <v>21</v>
      </c>
      <c r="M132" s="188">
        <f>G132*(1+L132/100)</f>
        <v>0</v>
      </c>
      <c r="N132" s="188">
        <v>0</v>
      </c>
      <c r="O132" s="188">
        <f>ROUND(E132*N132,2)</f>
        <v>0</v>
      </c>
      <c r="P132" s="188">
        <v>0</v>
      </c>
      <c r="Q132" s="188">
        <f>ROUND(E132*P132,2)</f>
        <v>0</v>
      </c>
      <c r="R132" s="188"/>
      <c r="S132" s="188" t="s">
        <v>114</v>
      </c>
      <c r="T132" s="189" t="s">
        <v>114</v>
      </c>
      <c r="U132" s="157">
        <v>0.26500000000000001</v>
      </c>
      <c r="V132" s="157">
        <f>ROUND(E132*U132,2)</f>
        <v>0.11</v>
      </c>
      <c r="W132" s="157"/>
      <c r="X132" s="157" t="s">
        <v>227</v>
      </c>
      <c r="Y132" s="148"/>
      <c r="Z132" s="148"/>
      <c r="AA132" s="148"/>
      <c r="AB132" s="148"/>
      <c r="AC132" s="148"/>
      <c r="AD132" s="148"/>
      <c r="AE132" s="148"/>
      <c r="AF132" s="148"/>
      <c r="AG132" s="148" t="s">
        <v>228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75">
        <v>31</v>
      </c>
      <c r="B133" s="176" t="s">
        <v>234</v>
      </c>
      <c r="C133" s="192" t="s">
        <v>235</v>
      </c>
      <c r="D133" s="177" t="s">
        <v>151</v>
      </c>
      <c r="E133" s="178">
        <v>0.39779999999999999</v>
      </c>
      <c r="F133" s="179"/>
      <c r="G133" s="180">
        <f>ROUND(E133*F133,2)</f>
        <v>0</v>
      </c>
      <c r="H133" s="179"/>
      <c r="I133" s="180">
        <f>ROUND(E133*H133,2)</f>
        <v>0</v>
      </c>
      <c r="J133" s="179"/>
      <c r="K133" s="180">
        <f>ROUND(E133*J133,2)</f>
        <v>0</v>
      </c>
      <c r="L133" s="180">
        <v>21</v>
      </c>
      <c r="M133" s="180">
        <f>G133*(1+L133/100)</f>
        <v>0</v>
      </c>
      <c r="N133" s="180">
        <v>0</v>
      </c>
      <c r="O133" s="180">
        <f>ROUND(E133*N133,2)</f>
        <v>0</v>
      </c>
      <c r="P133" s="180">
        <v>0</v>
      </c>
      <c r="Q133" s="180">
        <f>ROUND(E133*P133,2)</f>
        <v>0</v>
      </c>
      <c r="R133" s="180"/>
      <c r="S133" s="180" t="s">
        <v>114</v>
      </c>
      <c r="T133" s="181" t="s">
        <v>114</v>
      </c>
      <c r="U133" s="157">
        <v>0.49</v>
      </c>
      <c r="V133" s="157">
        <f>ROUND(E133*U133,2)</f>
        <v>0.19</v>
      </c>
      <c r="W133" s="157"/>
      <c r="X133" s="157" t="s">
        <v>227</v>
      </c>
      <c r="Y133" s="148"/>
      <c r="Z133" s="148"/>
      <c r="AA133" s="148"/>
      <c r="AB133" s="148"/>
      <c r="AC133" s="148"/>
      <c r="AD133" s="148"/>
      <c r="AE133" s="148"/>
      <c r="AF133" s="148"/>
      <c r="AG133" s="148" t="s">
        <v>228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55"/>
      <c r="B134" s="156"/>
      <c r="C134" s="274" t="s">
        <v>236</v>
      </c>
      <c r="D134" s="275"/>
      <c r="E134" s="275"/>
      <c r="F134" s="275"/>
      <c r="G134" s="275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57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134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83">
        <v>32</v>
      </c>
      <c r="B135" s="184" t="s">
        <v>237</v>
      </c>
      <c r="C135" s="199" t="s">
        <v>238</v>
      </c>
      <c r="D135" s="185" t="s">
        <v>151</v>
      </c>
      <c r="E135" s="186">
        <v>7.5582000000000003</v>
      </c>
      <c r="F135" s="187"/>
      <c r="G135" s="188">
        <f>ROUND(E135*F135,2)</f>
        <v>0</v>
      </c>
      <c r="H135" s="187"/>
      <c r="I135" s="188">
        <f>ROUND(E135*H135,2)</f>
        <v>0</v>
      </c>
      <c r="J135" s="187"/>
      <c r="K135" s="188">
        <f>ROUND(E135*J135,2)</f>
        <v>0</v>
      </c>
      <c r="L135" s="188">
        <v>21</v>
      </c>
      <c r="M135" s="188">
        <f>G135*(1+L135/100)</f>
        <v>0</v>
      </c>
      <c r="N135" s="188">
        <v>0</v>
      </c>
      <c r="O135" s="188">
        <f>ROUND(E135*N135,2)</f>
        <v>0</v>
      </c>
      <c r="P135" s="188">
        <v>0</v>
      </c>
      <c r="Q135" s="188">
        <f>ROUND(E135*P135,2)</f>
        <v>0</v>
      </c>
      <c r="R135" s="188"/>
      <c r="S135" s="188" t="s">
        <v>114</v>
      </c>
      <c r="T135" s="189" t="s">
        <v>114</v>
      </c>
      <c r="U135" s="157">
        <v>0</v>
      </c>
      <c r="V135" s="157">
        <f>ROUND(E135*U135,2)</f>
        <v>0</v>
      </c>
      <c r="W135" s="157"/>
      <c r="X135" s="157" t="s">
        <v>227</v>
      </c>
      <c r="Y135" s="148"/>
      <c r="Z135" s="148"/>
      <c r="AA135" s="148"/>
      <c r="AB135" s="148"/>
      <c r="AC135" s="148"/>
      <c r="AD135" s="148"/>
      <c r="AE135" s="148"/>
      <c r="AF135" s="148"/>
      <c r="AG135" s="148" t="s">
        <v>228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75">
        <v>33</v>
      </c>
      <c r="B136" s="176" t="s">
        <v>239</v>
      </c>
      <c r="C136" s="192" t="s">
        <v>240</v>
      </c>
      <c r="D136" s="177" t="s">
        <v>151</v>
      </c>
      <c r="E136" s="178">
        <v>0.39779999999999999</v>
      </c>
      <c r="F136" s="179"/>
      <c r="G136" s="180">
        <f>ROUND(E136*F136,2)</f>
        <v>0</v>
      </c>
      <c r="H136" s="179"/>
      <c r="I136" s="180">
        <f>ROUND(E136*H136,2)</f>
        <v>0</v>
      </c>
      <c r="J136" s="179"/>
      <c r="K136" s="180">
        <f>ROUND(E136*J136,2)</f>
        <v>0</v>
      </c>
      <c r="L136" s="180">
        <v>21</v>
      </c>
      <c r="M136" s="180">
        <f>G136*(1+L136/100)</f>
        <v>0</v>
      </c>
      <c r="N136" s="180">
        <v>0</v>
      </c>
      <c r="O136" s="180">
        <f>ROUND(E136*N136,2)</f>
        <v>0</v>
      </c>
      <c r="P136" s="180">
        <v>0</v>
      </c>
      <c r="Q136" s="180">
        <f>ROUND(E136*P136,2)</f>
        <v>0</v>
      </c>
      <c r="R136" s="180"/>
      <c r="S136" s="180" t="s">
        <v>114</v>
      </c>
      <c r="T136" s="181" t="s">
        <v>114</v>
      </c>
      <c r="U136" s="157">
        <v>0</v>
      </c>
      <c r="V136" s="157">
        <f>ROUND(E136*U136,2)</f>
        <v>0</v>
      </c>
      <c r="W136" s="157"/>
      <c r="X136" s="157" t="s">
        <v>227</v>
      </c>
      <c r="Y136" s="148"/>
      <c r="Z136" s="148"/>
      <c r="AA136" s="148"/>
      <c r="AB136" s="148"/>
      <c r="AC136" s="148"/>
      <c r="AD136" s="148"/>
      <c r="AE136" s="148"/>
      <c r="AF136" s="148"/>
      <c r="AG136" s="148" t="s">
        <v>228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x14ac:dyDescent="0.2">
      <c r="A137" s="3"/>
      <c r="B137" s="4"/>
      <c r="C137" s="200"/>
      <c r="D137" s="6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AE137">
        <v>15</v>
      </c>
      <c r="AF137">
        <v>21</v>
      </c>
      <c r="AG137" t="s">
        <v>96</v>
      </c>
    </row>
    <row r="138" spans="1:60" x14ac:dyDescent="0.2">
      <c r="A138" s="151"/>
      <c r="B138" s="152" t="s">
        <v>31</v>
      </c>
      <c r="C138" s="201"/>
      <c r="D138" s="153"/>
      <c r="E138" s="154"/>
      <c r="F138" s="154"/>
      <c r="G138" s="190">
        <f>G8+G74+G94+G114+G121+G126+G128</f>
        <v>0</v>
      </c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AE138">
        <f>SUMIF(L7:L136,AE137,G7:G136)</f>
        <v>0</v>
      </c>
      <c r="AF138">
        <f>SUMIF(L7:L136,AF137,G7:G136)</f>
        <v>0</v>
      </c>
      <c r="AG138" t="s">
        <v>241</v>
      </c>
    </row>
    <row r="139" spans="1:60" x14ac:dyDescent="0.2">
      <c r="A139" s="3"/>
      <c r="B139" s="4"/>
      <c r="C139" s="200"/>
      <c r="D139" s="6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60" x14ac:dyDescent="0.2">
      <c r="A140" s="3"/>
      <c r="B140" s="4"/>
      <c r="C140" s="200"/>
      <c r="D140" s="6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60" x14ac:dyDescent="0.2">
      <c r="A141" s="260" t="s">
        <v>242</v>
      </c>
      <c r="B141" s="260"/>
      <c r="C141" s="261"/>
      <c r="D141" s="6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60" x14ac:dyDescent="0.2">
      <c r="A142" s="262"/>
      <c r="B142" s="263"/>
      <c r="C142" s="264"/>
      <c r="D142" s="263"/>
      <c r="E142" s="263"/>
      <c r="F142" s="263"/>
      <c r="G142" s="265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AG142" t="s">
        <v>243</v>
      </c>
    </row>
    <row r="143" spans="1:60" x14ac:dyDescent="0.2">
      <c r="A143" s="266"/>
      <c r="B143" s="267"/>
      <c r="C143" s="268"/>
      <c r="D143" s="267"/>
      <c r="E143" s="267"/>
      <c r="F143" s="267"/>
      <c r="G143" s="269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60" x14ac:dyDescent="0.2">
      <c r="A144" s="266"/>
      <c r="B144" s="267"/>
      <c r="C144" s="268"/>
      <c r="D144" s="267"/>
      <c r="E144" s="267"/>
      <c r="F144" s="267"/>
      <c r="G144" s="269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33" x14ac:dyDescent="0.2">
      <c r="A145" s="266"/>
      <c r="B145" s="267"/>
      <c r="C145" s="268"/>
      <c r="D145" s="267"/>
      <c r="E145" s="267"/>
      <c r="F145" s="267"/>
      <c r="G145" s="269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33" x14ac:dyDescent="0.2">
      <c r="A146" s="270"/>
      <c r="B146" s="271"/>
      <c r="C146" s="272"/>
      <c r="D146" s="271"/>
      <c r="E146" s="271"/>
      <c r="F146" s="271"/>
      <c r="G146" s="27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33" x14ac:dyDescent="0.2">
      <c r="A147" s="3"/>
      <c r="B147" s="4"/>
      <c r="C147" s="200"/>
      <c r="D147" s="6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33" x14ac:dyDescent="0.2">
      <c r="C148" s="202"/>
      <c r="D148" s="10"/>
      <c r="AG148" t="s">
        <v>244</v>
      </c>
    </row>
    <row r="149" spans="1:33" x14ac:dyDescent="0.2">
      <c r="D149" s="10"/>
    </row>
    <row r="150" spans="1:33" x14ac:dyDescent="0.2">
      <c r="D150" s="10"/>
    </row>
    <row r="151" spans="1:33" x14ac:dyDescent="0.2">
      <c r="D151" s="10"/>
    </row>
    <row r="152" spans="1:33" x14ac:dyDescent="0.2">
      <c r="D152" s="10"/>
    </row>
    <row r="153" spans="1:33" x14ac:dyDescent="0.2">
      <c r="D153" s="10"/>
    </row>
    <row r="154" spans="1:33" x14ac:dyDescent="0.2">
      <c r="D154" s="10"/>
    </row>
    <row r="155" spans="1:33" x14ac:dyDescent="0.2">
      <c r="D155" s="10"/>
    </row>
    <row r="156" spans="1:33" x14ac:dyDescent="0.2">
      <c r="D156" s="10"/>
    </row>
    <row r="157" spans="1:33" x14ac:dyDescent="0.2">
      <c r="D157" s="10"/>
    </row>
    <row r="158" spans="1:33" x14ac:dyDescent="0.2">
      <c r="D158" s="10"/>
    </row>
    <row r="159" spans="1:33" x14ac:dyDescent="0.2">
      <c r="D159" s="10"/>
    </row>
    <row r="160" spans="1:33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4">
    <mergeCell ref="A1:G1"/>
    <mergeCell ref="C2:G2"/>
    <mergeCell ref="C3:G3"/>
    <mergeCell ref="C4:G4"/>
    <mergeCell ref="A141:C141"/>
    <mergeCell ref="A142:G146"/>
    <mergeCell ref="C27:G27"/>
    <mergeCell ref="C45:G45"/>
    <mergeCell ref="C79:G79"/>
    <mergeCell ref="C90:G90"/>
    <mergeCell ref="C111:G111"/>
    <mergeCell ref="C123:G123"/>
    <mergeCell ref="C130:G130"/>
    <mergeCell ref="C134:G13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A3F98-E0E5-4C1B-BAED-74E2102889E7}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76" t="s">
        <v>7</v>
      </c>
      <c r="B1" s="276"/>
      <c r="C1" s="276"/>
      <c r="D1" s="276"/>
      <c r="E1" s="276"/>
      <c r="F1" s="276"/>
      <c r="G1" s="276"/>
      <c r="AG1" t="s">
        <v>84</v>
      </c>
    </row>
    <row r="2" spans="1:60" ht="24.95" customHeight="1" x14ac:dyDescent="0.2">
      <c r="A2" s="140" t="s">
        <v>8</v>
      </c>
      <c r="B2" s="49" t="s">
        <v>43</v>
      </c>
      <c r="C2" s="277" t="s">
        <v>359</v>
      </c>
      <c r="D2" s="278"/>
      <c r="E2" s="278"/>
      <c r="F2" s="278"/>
      <c r="G2" s="279"/>
      <c r="AG2" t="s">
        <v>85</v>
      </c>
    </row>
    <row r="3" spans="1:60" ht="24.95" customHeight="1" x14ac:dyDescent="0.2">
      <c r="A3" s="140" t="s">
        <v>9</v>
      </c>
      <c r="B3" s="49" t="s">
        <v>45</v>
      </c>
      <c r="C3" s="277" t="s">
        <v>46</v>
      </c>
      <c r="D3" s="278"/>
      <c r="E3" s="278"/>
      <c r="F3" s="278"/>
      <c r="G3" s="279"/>
      <c r="AC3" s="122" t="s">
        <v>85</v>
      </c>
      <c r="AG3" t="s">
        <v>86</v>
      </c>
    </row>
    <row r="4" spans="1:60" ht="24.95" customHeight="1" x14ac:dyDescent="0.2">
      <c r="A4" s="141" t="s">
        <v>10</v>
      </c>
      <c r="B4" s="142" t="s">
        <v>49</v>
      </c>
      <c r="C4" s="280" t="s">
        <v>50</v>
      </c>
      <c r="D4" s="281"/>
      <c r="E4" s="281"/>
      <c r="F4" s="281"/>
      <c r="G4" s="282"/>
      <c r="AG4" t="s">
        <v>87</v>
      </c>
    </row>
    <row r="5" spans="1:60" x14ac:dyDescent="0.2">
      <c r="D5" s="10"/>
    </row>
    <row r="6" spans="1:60" ht="38.25" x14ac:dyDescent="0.2">
      <c r="A6" s="144" t="s">
        <v>88</v>
      </c>
      <c r="B6" s="146" t="s">
        <v>89</v>
      </c>
      <c r="C6" s="146" t="s">
        <v>90</v>
      </c>
      <c r="D6" s="145" t="s">
        <v>91</v>
      </c>
      <c r="E6" s="144" t="s">
        <v>92</v>
      </c>
      <c r="F6" s="143" t="s">
        <v>93</v>
      </c>
      <c r="G6" s="144" t="s">
        <v>31</v>
      </c>
      <c r="H6" s="147" t="s">
        <v>32</v>
      </c>
      <c r="I6" s="147" t="s">
        <v>94</v>
      </c>
      <c r="J6" s="147" t="s">
        <v>33</v>
      </c>
      <c r="K6" s="147" t="s">
        <v>95</v>
      </c>
      <c r="L6" s="147" t="s">
        <v>96</v>
      </c>
      <c r="M6" s="147" t="s">
        <v>97</v>
      </c>
      <c r="N6" s="147" t="s">
        <v>98</v>
      </c>
      <c r="O6" s="147" t="s">
        <v>99</v>
      </c>
      <c r="P6" s="147" t="s">
        <v>100</v>
      </c>
      <c r="Q6" s="147" t="s">
        <v>101</v>
      </c>
      <c r="R6" s="147" t="s">
        <v>102</v>
      </c>
      <c r="S6" s="147" t="s">
        <v>103</v>
      </c>
      <c r="T6" s="147" t="s">
        <v>104</v>
      </c>
      <c r="U6" s="147" t="s">
        <v>105</v>
      </c>
      <c r="V6" s="147" t="s">
        <v>106</v>
      </c>
      <c r="W6" s="147" t="s">
        <v>107</v>
      </c>
      <c r="X6" s="147" t="s">
        <v>108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9" t="s">
        <v>109</v>
      </c>
      <c r="B8" s="170" t="s">
        <v>63</v>
      </c>
      <c r="C8" s="191" t="s">
        <v>64</v>
      </c>
      <c r="D8" s="171"/>
      <c r="E8" s="172"/>
      <c r="F8" s="173"/>
      <c r="G8" s="173">
        <f>SUMIF(AG9:AG143,"&lt;&gt;NOR",G9:G143)</f>
        <v>0</v>
      </c>
      <c r="H8" s="173"/>
      <c r="I8" s="173">
        <f>SUM(I9:I143)</f>
        <v>0</v>
      </c>
      <c r="J8" s="173"/>
      <c r="K8" s="173">
        <f>SUM(K9:K143)</f>
        <v>0</v>
      </c>
      <c r="L8" s="173"/>
      <c r="M8" s="173">
        <f>SUM(M9:M143)</f>
        <v>0</v>
      </c>
      <c r="N8" s="173"/>
      <c r="O8" s="173">
        <f>SUM(O9:O143)</f>
        <v>6.1</v>
      </c>
      <c r="P8" s="173"/>
      <c r="Q8" s="173">
        <f>SUM(Q9:Q143)</f>
        <v>15.8</v>
      </c>
      <c r="R8" s="173"/>
      <c r="S8" s="173"/>
      <c r="T8" s="174"/>
      <c r="U8" s="168"/>
      <c r="V8" s="168">
        <f>SUM(V9:V143)</f>
        <v>104.41000000000003</v>
      </c>
      <c r="W8" s="168"/>
      <c r="X8" s="168"/>
      <c r="AG8" t="s">
        <v>110</v>
      </c>
    </row>
    <row r="9" spans="1:60" outlineLevel="1" x14ac:dyDescent="0.2">
      <c r="A9" s="175">
        <v>1</v>
      </c>
      <c r="B9" s="176" t="s">
        <v>245</v>
      </c>
      <c r="C9" s="192" t="s">
        <v>246</v>
      </c>
      <c r="D9" s="177" t="s">
        <v>113</v>
      </c>
      <c r="E9" s="178">
        <v>0.23100000000000001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 t="s">
        <v>114</v>
      </c>
      <c r="T9" s="181" t="s">
        <v>114</v>
      </c>
      <c r="U9" s="157">
        <v>3.2000000000000001E-2</v>
      </c>
      <c r="V9" s="157">
        <f>ROUND(E9*U9,2)</f>
        <v>0.01</v>
      </c>
      <c r="W9" s="157"/>
      <c r="X9" s="157" t="s">
        <v>115</v>
      </c>
      <c r="Y9" s="148"/>
      <c r="Z9" s="148"/>
      <c r="AA9" s="148"/>
      <c r="AB9" s="148"/>
      <c r="AC9" s="148"/>
      <c r="AD9" s="148"/>
      <c r="AE9" s="148"/>
      <c r="AF9" s="148"/>
      <c r="AG9" s="148" t="s">
        <v>116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93" t="s">
        <v>247</v>
      </c>
      <c r="D10" s="158"/>
      <c r="E10" s="159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118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93" t="s">
        <v>248</v>
      </c>
      <c r="D11" s="158"/>
      <c r="E11" s="159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118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93" t="s">
        <v>249</v>
      </c>
      <c r="D12" s="158"/>
      <c r="E12" s="159">
        <v>0.23100000000000001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118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94" t="s">
        <v>121</v>
      </c>
      <c r="D13" s="160"/>
      <c r="E13" s="161">
        <v>0.23100000000000001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118</v>
      </c>
      <c r="AH13" s="148">
        <v>1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75">
        <v>2</v>
      </c>
      <c r="B14" s="176" t="s">
        <v>111</v>
      </c>
      <c r="C14" s="192" t="s">
        <v>112</v>
      </c>
      <c r="D14" s="177" t="s">
        <v>113</v>
      </c>
      <c r="E14" s="178">
        <v>11.087999999999999</v>
      </c>
      <c r="F14" s="179"/>
      <c r="G14" s="180">
        <f>ROUND(E14*F14,2)</f>
        <v>0</v>
      </c>
      <c r="H14" s="179"/>
      <c r="I14" s="180">
        <f>ROUND(E14*H14,2)</f>
        <v>0</v>
      </c>
      <c r="J14" s="179"/>
      <c r="K14" s="180">
        <f>ROUND(E14*J14,2)</f>
        <v>0</v>
      </c>
      <c r="L14" s="180">
        <v>21</v>
      </c>
      <c r="M14" s="180">
        <f>G14*(1+L14/100)</f>
        <v>0</v>
      </c>
      <c r="N14" s="180">
        <v>0</v>
      </c>
      <c r="O14" s="180">
        <f>ROUND(E14*N14,2)</f>
        <v>0</v>
      </c>
      <c r="P14" s="180">
        <v>0</v>
      </c>
      <c r="Q14" s="180">
        <f>ROUND(E14*P14,2)</f>
        <v>0</v>
      </c>
      <c r="R14" s="180"/>
      <c r="S14" s="180" t="s">
        <v>114</v>
      </c>
      <c r="T14" s="181" t="s">
        <v>114</v>
      </c>
      <c r="U14" s="157">
        <v>4.6550000000000002</v>
      </c>
      <c r="V14" s="157">
        <f>ROUND(E14*U14,2)</f>
        <v>51.61</v>
      </c>
      <c r="W14" s="157"/>
      <c r="X14" s="157" t="s">
        <v>115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124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93" t="s">
        <v>247</v>
      </c>
      <c r="D15" s="158"/>
      <c r="E15" s="159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118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93" t="s">
        <v>248</v>
      </c>
      <c r="D16" s="158"/>
      <c r="E16" s="159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118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93" t="s">
        <v>250</v>
      </c>
      <c r="D17" s="158"/>
      <c r="E17" s="159">
        <v>2.0790000000000002</v>
      </c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118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93" t="s">
        <v>251</v>
      </c>
      <c r="D18" s="158"/>
      <c r="E18" s="159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118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93" t="s">
        <v>252</v>
      </c>
      <c r="D19" s="158"/>
      <c r="E19" s="159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118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93" t="s">
        <v>253</v>
      </c>
      <c r="D20" s="158"/>
      <c r="E20" s="159">
        <v>9.0090000000000003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118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94" t="s">
        <v>121</v>
      </c>
      <c r="D21" s="160"/>
      <c r="E21" s="161">
        <v>11.087999999999999</v>
      </c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118</v>
      </c>
      <c r="AH21" s="148">
        <v>1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ht="22.5" outlineLevel="1" x14ac:dyDescent="0.2">
      <c r="A22" s="175">
        <v>3</v>
      </c>
      <c r="B22" s="176" t="s">
        <v>122</v>
      </c>
      <c r="C22" s="192" t="s">
        <v>123</v>
      </c>
      <c r="D22" s="177" t="s">
        <v>113</v>
      </c>
      <c r="E22" s="178">
        <v>20.327999999999999</v>
      </c>
      <c r="F22" s="179"/>
      <c r="G22" s="180">
        <f>ROUND(E22*F22,2)</f>
        <v>0</v>
      </c>
      <c r="H22" s="179"/>
      <c r="I22" s="180">
        <f>ROUND(E22*H22,2)</f>
        <v>0</v>
      </c>
      <c r="J22" s="179"/>
      <c r="K22" s="180">
        <f>ROUND(E22*J22,2)</f>
        <v>0</v>
      </c>
      <c r="L22" s="180">
        <v>21</v>
      </c>
      <c r="M22" s="180">
        <f>G22*(1+L22/100)</f>
        <v>0</v>
      </c>
      <c r="N22" s="180">
        <v>0</v>
      </c>
      <c r="O22" s="180">
        <f>ROUND(E22*N22,2)</f>
        <v>0</v>
      </c>
      <c r="P22" s="180">
        <v>0</v>
      </c>
      <c r="Q22" s="180">
        <f>ROUND(E22*P22,2)</f>
        <v>0</v>
      </c>
      <c r="R22" s="180"/>
      <c r="S22" s="180" t="s">
        <v>114</v>
      </c>
      <c r="T22" s="181" t="s">
        <v>114</v>
      </c>
      <c r="U22" s="157">
        <v>0.66800000000000004</v>
      </c>
      <c r="V22" s="157">
        <f>ROUND(E22*U22,2)</f>
        <v>13.58</v>
      </c>
      <c r="W22" s="157"/>
      <c r="X22" s="157" t="s">
        <v>115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124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93" t="s">
        <v>125</v>
      </c>
      <c r="D23" s="158"/>
      <c r="E23" s="159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8"/>
      <c r="Z23" s="148"/>
      <c r="AA23" s="148"/>
      <c r="AB23" s="148"/>
      <c r="AC23" s="148"/>
      <c r="AD23" s="148"/>
      <c r="AE23" s="148"/>
      <c r="AF23" s="148"/>
      <c r="AG23" s="148" t="s">
        <v>118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93" t="s">
        <v>254</v>
      </c>
      <c r="D24" s="158"/>
      <c r="E24" s="159">
        <v>11.087999999999999</v>
      </c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118</v>
      </c>
      <c r="AH24" s="148">
        <v>5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94" t="s">
        <v>121</v>
      </c>
      <c r="D25" s="160"/>
      <c r="E25" s="161">
        <v>11.087999999999999</v>
      </c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118</v>
      </c>
      <c r="AH25" s="148">
        <v>1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93" t="s">
        <v>255</v>
      </c>
      <c r="D26" s="158"/>
      <c r="E26" s="159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118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93" t="s">
        <v>256</v>
      </c>
      <c r="D27" s="158"/>
      <c r="E27" s="159">
        <v>12.32</v>
      </c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118</v>
      </c>
      <c r="AH27" s="148">
        <v>5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93" t="s">
        <v>257</v>
      </c>
      <c r="D28" s="158"/>
      <c r="E28" s="159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118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93" t="s">
        <v>258</v>
      </c>
      <c r="D29" s="158"/>
      <c r="E29" s="159">
        <v>-3.08</v>
      </c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118</v>
      </c>
      <c r="AH29" s="148">
        <v>5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94" t="s">
        <v>121</v>
      </c>
      <c r="D30" s="160"/>
      <c r="E30" s="161">
        <v>9.24</v>
      </c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118</v>
      </c>
      <c r="AH30" s="148">
        <v>1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75">
        <v>4</v>
      </c>
      <c r="B31" s="176" t="s">
        <v>127</v>
      </c>
      <c r="C31" s="192" t="s">
        <v>128</v>
      </c>
      <c r="D31" s="177" t="s">
        <v>113</v>
      </c>
      <c r="E31" s="178">
        <v>20.327999999999999</v>
      </c>
      <c r="F31" s="179"/>
      <c r="G31" s="180">
        <f>ROUND(E31*F31,2)</f>
        <v>0</v>
      </c>
      <c r="H31" s="179"/>
      <c r="I31" s="180">
        <f>ROUND(E31*H31,2)</f>
        <v>0</v>
      </c>
      <c r="J31" s="179"/>
      <c r="K31" s="180">
        <f>ROUND(E31*J31,2)</f>
        <v>0</v>
      </c>
      <c r="L31" s="180">
        <v>21</v>
      </c>
      <c r="M31" s="180">
        <f>G31*(1+L31/100)</f>
        <v>0</v>
      </c>
      <c r="N31" s="180">
        <v>0</v>
      </c>
      <c r="O31" s="180">
        <f>ROUND(E31*N31,2)</f>
        <v>0</v>
      </c>
      <c r="P31" s="180">
        <v>0</v>
      </c>
      <c r="Q31" s="180">
        <f>ROUND(E31*P31,2)</f>
        <v>0</v>
      </c>
      <c r="R31" s="180"/>
      <c r="S31" s="180" t="s">
        <v>114</v>
      </c>
      <c r="T31" s="181" t="s">
        <v>114</v>
      </c>
      <c r="U31" s="157">
        <v>0.59099999999999997</v>
      </c>
      <c r="V31" s="157">
        <f>ROUND(E31*U31,2)</f>
        <v>12.01</v>
      </c>
      <c r="W31" s="157"/>
      <c r="X31" s="157" t="s">
        <v>115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124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93" t="s">
        <v>125</v>
      </c>
      <c r="D32" s="158"/>
      <c r="E32" s="159"/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8"/>
      <c r="Z32" s="148"/>
      <c r="AA32" s="148"/>
      <c r="AB32" s="148"/>
      <c r="AC32" s="148"/>
      <c r="AD32" s="148"/>
      <c r="AE32" s="148"/>
      <c r="AF32" s="148"/>
      <c r="AG32" s="148" t="s">
        <v>118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93" t="s">
        <v>254</v>
      </c>
      <c r="D33" s="158"/>
      <c r="E33" s="159">
        <v>11.087999999999999</v>
      </c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118</v>
      </c>
      <c r="AH33" s="148">
        <v>5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94" t="s">
        <v>121</v>
      </c>
      <c r="D34" s="160"/>
      <c r="E34" s="161">
        <v>11.087999999999999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118</v>
      </c>
      <c r="AH34" s="148">
        <v>1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93" t="s">
        <v>255</v>
      </c>
      <c r="D35" s="158"/>
      <c r="E35" s="159"/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118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193" t="s">
        <v>256</v>
      </c>
      <c r="D36" s="158"/>
      <c r="E36" s="159">
        <v>12.32</v>
      </c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8"/>
      <c r="Z36" s="148"/>
      <c r="AA36" s="148"/>
      <c r="AB36" s="148"/>
      <c r="AC36" s="148"/>
      <c r="AD36" s="148"/>
      <c r="AE36" s="148"/>
      <c r="AF36" s="148"/>
      <c r="AG36" s="148" t="s">
        <v>118</v>
      </c>
      <c r="AH36" s="148">
        <v>5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193" t="s">
        <v>257</v>
      </c>
      <c r="D37" s="158"/>
      <c r="E37" s="159"/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118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93" t="s">
        <v>258</v>
      </c>
      <c r="D38" s="158"/>
      <c r="E38" s="159">
        <v>-3.08</v>
      </c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118</v>
      </c>
      <c r="AH38" s="148">
        <v>5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94" t="s">
        <v>121</v>
      </c>
      <c r="D39" s="160"/>
      <c r="E39" s="161">
        <v>9.24</v>
      </c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118</v>
      </c>
      <c r="AH39" s="148">
        <v>1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75">
        <v>5</v>
      </c>
      <c r="B40" s="176" t="s">
        <v>129</v>
      </c>
      <c r="C40" s="192" t="s">
        <v>130</v>
      </c>
      <c r="D40" s="177" t="s">
        <v>113</v>
      </c>
      <c r="E40" s="178">
        <v>11.087999999999999</v>
      </c>
      <c r="F40" s="179"/>
      <c r="G40" s="180">
        <f>ROUND(E40*F40,2)</f>
        <v>0</v>
      </c>
      <c r="H40" s="179"/>
      <c r="I40" s="180">
        <f>ROUND(E40*H40,2)</f>
        <v>0</v>
      </c>
      <c r="J40" s="179"/>
      <c r="K40" s="180">
        <f>ROUND(E40*J40,2)</f>
        <v>0</v>
      </c>
      <c r="L40" s="180">
        <v>21</v>
      </c>
      <c r="M40" s="180">
        <f>G40*(1+L40/100)</f>
        <v>0</v>
      </c>
      <c r="N40" s="180">
        <v>0</v>
      </c>
      <c r="O40" s="180">
        <f>ROUND(E40*N40,2)</f>
        <v>0</v>
      </c>
      <c r="P40" s="180">
        <v>0</v>
      </c>
      <c r="Q40" s="180">
        <f>ROUND(E40*P40,2)</f>
        <v>0</v>
      </c>
      <c r="R40" s="180"/>
      <c r="S40" s="180" t="s">
        <v>114</v>
      </c>
      <c r="T40" s="181" t="s">
        <v>114</v>
      </c>
      <c r="U40" s="157">
        <v>0.65200000000000002</v>
      </c>
      <c r="V40" s="157">
        <f>ROUND(E40*U40,2)</f>
        <v>7.23</v>
      </c>
      <c r="W40" s="157"/>
      <c r="X40" s="157" t="s">
        <v>115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124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93" t="s">
        <v>125</v>
      </c>
      <c r="D41" s="158"/>
      <c r="E41" s="159"/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118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93" t="s">
        <v>254</v>
      </c>
      <c r="D42" s="158"/>
      <c r="E42" s="159">
        <v>11.087999999999999</v>
      </c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118</v>
      </c>
      <c r="AH42" s="148">
        <v>5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94" t="s">
        <v>121</v>
      </c>
      <c r="D43" s="160"/>
      <c r="E43" s="161">
        <v>11.087999999999999</v>
      </c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118</v>
      </c>
      <c r="AH43" s="148">
        <v>1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75">
        <v>6</v>
      </c>
      <c r="B44" s="176" t="s">
        <v>144</v>
      </c>
      <c r="C44" s="192" t="s">
        <v>145</v>
      </c>
      <c r="D44" s="177" t="s">
        <v>113</v>
      </c>
      <c r="E44" s="178">
        <v>12.32</v>
      </c>
      <c r="F44" s="179"/>
      <c r="G44" s="180">
        <f>ROUND(E44*F44,2)</f>
        <v>0</v>
      </c>
      <c r="H44" s="179"/>
      <c r="I44" s="180">
        <f>ROUND(E44*H44,2)</f>
        <v>0</v>
      </c>
      <c r="J44" s="179"/>
      <c r="K44" s="180">
        <f>ROUND(E44*J44,2)</f>
        <v>0</v>
      </c>
      <c r="L44" s="180">
        <v>21</v>
      </c>
      <c r="M44" s="180">
        <f>G44*(1+L44/100)</f>
        <v>0</v>
      </c>
      <c r="N44" s="180">
        <v>0</v>
      </c>
      <c r="O44" s="180">
        <f>ROUND(E44*N44,2)</f>
        <v>0</v>
      </c>
      <c r="P44" s="180">
        <v>0</v>
      </c>
      <c r="Q44" s="180">
        <f>ROUND(E44*P44,2)</f>
        <v>0</v>
      </c>
      <c r="R44" s="180"/>
      <c r="S44" s="180" t="s">
        <v>114</v>
      </c>
      <c r="T44" s="181" t="s">
        <v>114</v>
      </c>
      <c r="U44" s="157">
        <v>0.20200000000000001</v>
      </c>
      <c r="V44" s="157">
        <f>ROUND(E44*U44,2)</f>
        <v>2.4900000000000002</v>
      </c>
      <c r="W44" s="157"/>
      <c r="X44" s="157" t="s">
        <v>115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124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274" t="s">
        <v>146</v>
      </c>
      <c r="D45" s="275"/>
      <c r="E45" s="275"/>
      <c r="F45" s="275"/>
      <c r="G45" s="275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134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93" t="s">
        <v>247</v>
      </c>
      <c r="D46" s="158"/>
      <c r="E46" s="159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118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93" t="s">
        <v>248</v>
      </c>
      <c r="D47" s="158"/>
      <c r="E47" s="159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118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93" t="s">
        <v>259</v>
      </c>
      <c r="D48" s="158"/>
      <c r="E48" s="159">
        <v>1.7324999999999999</v>
      </c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118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93" t="s">
        <v>251</v>
      </c>
      <c r="D49" s="158"/>
      <c r="E49" s="159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8"/>
      <c r="Z49" s="148"/>
      <c r="AA49" s="148"/>
      <c r="AB49" s="148"/>
      <c r="AC49" s="148"/>
      <c r="AD49" s="148"/>
      <c r="AE49" s="148"/>
      <c r="AF49" s="148"/>
      <c r="AG49" s="148" t="s">
        <v>118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93" t="s">
        <v>252</v>
      </c>
      <c r="D50" s="158"/>
      <c r="E50" s="159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118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93" t="s">
        <v>260</v>
      </c>
      <c r="D51" s="158"/>
      <c r="E51" s="159">
        <v>7.5075000000000003</v>
      </c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8"/>
      <c r="Z51" s="148"/>
      <c r="AA51" s="148"/>
      <c r="AB51" s="148"/>
      <c r="AC51" s="148"/>
      <c r="AD51" s="148"/>
      <c r="AE51" s="148"/>
      <c r="AF51" s="148"/>
      <c r="AG51" s="148" t="s">
        <v>118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94" t="s">
        <v>121</v>
      </c>
      <c r="D52" s="160"/>
      <c r="E52" s="161">
        <v>9.24</v>
      </c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118</v>
      </c>
      <c r="AH52" s="148">
        <v>1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93" t="s">
        <v>261</v>
      </c>
      <c r="D53" s="158"/>
      <c r="E53" s="159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8"/>
      <c r="Z53" s="148"/>
      <c r="AA53" s="148"/>
      <c r="AB53" s="148"/>
      <c r="AC53" s="148"/>
      <c r="AD53" s="148"/>
      <c r="AE53" s="148"/>
      <c r="AF53" s="148"/>
      <c r="AG53" s="148" t="s">
        <v>118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93" t="s">
        <v>262</v>
      </c>
      <c r="D54" s="158"/>
      <c r="E54" s="159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8"/>
      <c r="Z54" s="148"/>
      <c r="AA54" s="148"/>
      <c r="AB54" s="148"/>
      <c r="AC54" s="148"/>
      <c r="AD54" s="148"/>
      <c r="AE54" s="148"/>
      <c r="AF54" s="148"/>
      <c r="AG54" s="148" t="s">
        <v>118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93" t="s">
        <v>263</v>
      </c>
      <c r="D55" s="158"/>
      <c r="E55" s="159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118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93" t="s">
        <v>264</v>
      </c>
      <c r="D56" s="158"/>
      <c r="E56" s="159">
        <v>3.08</v>
      </c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118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94" t="s">
        <v>121</v>
      </c>
      <c r="D57" s="160"/>
      <c r="E57" s="161">
        <v>3.08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118</v>
      </c>
      <c r="AH57" s="148">
        <v>1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ht="22.5" outlineLevel="1" x14ac:dyDescent="0.2">
      <c r="A58" s="175">
        <v>7</v>
      </c>
      <c r="B58" s="176" t="s">
        <v>135</v>
      </c>
      <c r="C58" s="192" t="s">
        <v>136</v>
      </c>
      <c r="D58" s="177" t="s">
        <v>113</v>
      </c>
      <c r="E58" s="178">
        <v>3.08</v>
      </c>
      <c r="F58" s="179"/>
      <c r="G58" s="180">
        <f>ROUND(E58*F58,2)</f>
        <v>0</v>
      </c>
      <c r="H58" s="179"/>
      <c r="I58" s="180">
        <f>ROUND(E58*H58,2)</f>
        <v>0</v>
      </c>
      <c r="J58" s="179"/>
      <c r="K58" s="180">
        <f>ROUND(E58*J58,2)</f>
        <v>0</v>
      </c>
      <c r="L58" s="180">
        <v>21</v>
      </c>
      <c r="M58" s="180">
        <f>G58*(1+L58/100)</f>
        <v>0</v>
      </c>
      <c r="N58" s="180">
        <v>0</v>
      </c>
      <c r="O58" s="180">
        <f>ROUND(E58*N58,2)</f>
        <v>0</v>
      </c>
      <c r="P58" s="180">
        <v>0</v>
      </c>
      <c r="Q58" s="180">
        <f>ROUND(E58*P58,2)</f>
        <v>0</v>
      </c>
      <c r="R58" s="180"/>
      <c r="S58" s="180" t="s">
        <v>114</v>
      </c>
      <c r="T58" s="181" t="s">
        <v>114</v>
      </c>
      <c r="U58" s="157">
        <v>1.0999999999999999E-2</v>
      </c>
      <c r="V58" s="157">
        <f>ROUND(E58*U58,2)</f>
        <v>0.03</v>
      </c>
      <c r="W58" s="157"/>
      <c r="X58" s="157" t="s">
        <v>115</v>
      </c>
      <c r="Y58" s="148"/>
      <c r="Z58" s="148"/>
      <c r="AA58" s="148"/>
      <c r="AB58" s="148"/>
      <c r="AC58" s="148"/>
      <c r="AD58" s="148"/>
      <c r="AE58" s="148"/>
      <c r="AF58" s="148"/>
      <c r="AG58" s="148" t="s">
        <v>124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193" t="s">
        <v>265</v>
      </c>
      <c r="D59" s="158"/>
      <c r="E59" s="159"/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8"/>
      <c r="Z59" s="148"/>
      <c r="AA59" s="148"/>
      <c r="AB59" s="148"/>
      <c r="AC59" s="148"/>
      <c r="AD59" s="148"/>
      <c r="AE59" s="148"/>
      <c r="AF59" s="148"/>
      <c r="AG59" s="148" t="s">
        <v>118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93" t="s">
        <v>261</v>
      </c>
      <c r="D60" s="158"/>
      <c r="E60" s="159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8"/>
      <c r="Z60" s="148"/>
      <c r="AA60" s="148"/>
      <c r="AB60" s="148"/>
      <c r="AC60" s="148"/>
      <c r="AD60" s="148"/>
      <c r="AE60" s="148"/>
      <c r="AF60" s="148"/>
      <c r="AG60" s="148" t="s">
        <v>118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93" t="s">
        <v>262</v>
      </c>
      <c r="D61" s="158"/>
      <c r="E61" s="159"/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118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93" t="s">
        <v>263</v>
      </c>
      <c r="D62" s="158"/>
      <c r="E62" s="159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118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93" t="s">
        <v>264</v>
      </c>
      <c r="D63" s="158"/>
      <c r="E63" s="159">
        <v>3.08</v>
      </c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8"/>
      <c r="Z63" s="148"/>
      <c r="AA63" s="148"/>
      <c r="AB63" s="148"/>
      <c r="AC63" s="148"/>
      <c r="AD63" s="148"/>
      <c r="AE63" s="148"/>
      <c r="AF63" s="148"/>
      <c r="AG63" s="148" t="s">
        <v>118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94" t="s">
        <v>121</v>
      </c>
      <c r="D64" s="160"/>
      <c r="E64" s="161">
        <v>3.08</v>
      </c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118</v>
      </c>
      <c r="AH64" s="148">
        <v>1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75">
        <v>8</v>
      </c>
      <c r="B65" s="176" t="s">
        <v>137</v>
      </c>
      <c r="C65" s="192" t="s">
        <v>138</v>
      </c>
      <c r="D65" s="177" t="s">
        <v>113</v>
      </c>
      <c r="E65" s="178">
        <v>30.8</v>
      </c>
      <c r="F65" s="179"/>
      <c r="G65" s="180">
        <f>ROUND(E65*F65,2)</f>
        <v>0</v>
      </c>
      <c r="H65" s="179"/>
      <c r="I65" s="180">
        <f>ROUND(E65*H65,2)</f>
        <v>0</v>
      </c>
      <c r="J65" s="179"/>
      <c r="K65" s="180">
        <f>ROUND(E65*J65,2)</f>
        <v>0</v>
      </c>
      <c r="L65" s="180">
        <v>21</v>
      </c>
      <c r="M65" s="180">
        <f>G65*(1+L65/100)</f>
        <v>0</v>
      </c>
      <c r="N65" s="180">
        <v>0</v>
      </c>
      <c r="O65" s="180">
        <f>ROUND(E65*N65,2)</f>
        <v>0</v>
      </c>
      <c r="P65" s="180">
        <v>0</v>
      </c>
      <c r="Q65" s="180">
        <f>ROUND(E65*P65,2)</f>
        <v>0</v>
      </c>
      <c r="R65" s="180"/>
      <c r="S65" s="180" t="s">
        <v>114</v>
      </c>
      <c r="T65" s="181" t="s">
        <v>114</v>
      </c>
      <c r="U65" s="157">
        <v>0</v>
      </c>
      <c r="V65" s="157">
        <f>ROUND(E65*U65,2)</f>
        <v>0</v>
      </c>
      <c r="W65" s="157"/>
      <c r="X65" s="157" t="s">
        <v>115</v>
      </c>
      <c r="Y65" s="148"/>
      <c r="Z65" s="148"/>
      <c r="AA65" s="148"/>
      <c r="AB65" s="148"/>
      <c r="AC65" s="148"/>
      <c r="AD65" s="148"/>
      <c r="AE65" s="148"/>
      <c r="AF65" s="148"/>
      <c r="AG65" s="148" t="s">
        <v>124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93" t="s">
        <v>139</v>
      </c>
      <c r="D66" s="158"/>
      <c r="E66" s="159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118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93" t="s">
        <v>266</v>
      </c>
      <c r="D67" s="158"/>
      <c r="E67" s="159">
        <v>3.08</v>
      </c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118</v>
      </c>
      <c r="AH67" s="148">
        <v>5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94" t="s">
        <v>121</v>
      </c>
      <c r="D68" s="160"/>
      <c r="E68" s="161">
        <v>3.08</v>
      </c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118</v>
      </c>
      <c r="AH68" s="148">
        <v>1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95" t="s">
        <v>141</v>
      </c>
      <c r="D69" s="162"/>
      <c r="E69" s="163">
        <v>27.72</v>
      </c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8"/>
      <c r="Z69" s="148"/>
      <c r="AA69" s="148"/>
      <c r="AB69" s="148"/>
      <c r="AC69" s="148"/>
      <c r="AD69" s="148"/>
      <c r="AE69" s="148"/>
      <c r="AF69" s="148"/>
      <c r="AG69" s="148" t="s">
        <v>118</v>
      </c>
      <c r="AH69" s="148">
        <v>4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75">
        <v>9</v>
      </c>
      <c r="B70" s="176" t="s">
        <v>142</v>
      </c>
      <c r="C70" s="192" t="s">
        <v>143</v>
      </c>
      <c r="D70" s="177" t="s">
        <v>113</v>
      </c>
      <c r="E70" s="178">
        <v>3.08</v>
      </c>
      <c r="F70" s="179"/>
      <c r="G70" s="180">
        <f>ROUND(E70*F70,2)</f>
        <v>0</v>
      </c>
      <c r="H70" s="179"/>
      <c r="I70" s="180">
        <f>ROUND(E70*H70,2)</f>
        <v>0</v>
      </c>
      <c r="J70" s="179"/>
      <c r="K70" s="180">
        <f>ROUND(E70*J70,2)</f>
        <v>0</v>
      </c>
      <c r="L70" s="180">
        <v>21</v>
      </c>
      <c r="M70" s="180">
        <f>G70*(1+L70/100)</f>
        <v>0</v>
      </c>
      <c r="N70" s="180">
        <v>0</v>
      </c>
      <c r="O70" s="180">
        <f>ROUND(E70*N70,2)</f>
        <v>0</v>
      </c>
      <c r="P70" s="180">
        <v>0</v>
      </c>
      <c r="Q70" s="180">
        <f>ROUND(E70*P70,2)</f>
        <v>0</v>
      </c>
      <c r="R70" s="180"/>
      <c r="S70" s="180" t="s">
        <v>114</v>
      </c>
      <c r="T70" s="181" t="s">
        <v>114</v>
      </c>
      <c r="U70" s="157">
        <v>0</v>
      </c>
      <c r="V70" s="157">
        <f>ROUND(E70*U70,2)</f>
        <v>0</v>
      </c>
      <c r="W70" s="157"/>
      <c r="X70" s="157" t="s">
        <v>115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124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193" t="s">
        <v>139</v>
      </c>
      <c r="D71" s="158"/>
      <c r="E71" s="159"/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8"/>
      <c r="Z71" s="148"/>
      <c r="AA71" s="148"/>
      <c r="AB71" s="148"/>
      <c r="AC71" s="148"/>
      <c r="AD71" s="148"/>
      <c r="AE71" s="148"/>
      <c r="AF71" s="148"/>
      <c r="AG71" s="148" t="s">
        <v>118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93" t="s">
        <v>266</v>
      </c>
      <c r="D72" s="158"/>
      <c r="E72" s="159">
        <v>3.08</v>
      </c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8"/>
      <c r="Z72" s="148"/>
      <c r="AA72" s="148"/>
      <c r="AB72" s="148"/>
      <c r="AC72" s="148"/>
      <c r="AD72" s="148"/>
      <c r="AE72" s="148"/>
      <c r="AF72" s="148"/>
      <c r="AG72" s="148" t="s">
        <v>118</v>
      </c>
      <c r="AH72" s="148">
        <v>5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94" t="s">
        <v>121</v>
      </c>
      <c r="D73" s="160"/>
      <c r="E73" s="161">
        <v>3.08</v>
      </c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8"/>
      <c r="Z73" s="148"/>
      <c r="AA73" s="148"/>
      <c r="AB73" s="148"/>
      <c r="AC73" s="148"/>
      <c r="AD73" s="148"/>
      <c r="AE73" s="148"/>
      <c r="AF73" s="148"/>
      <c r="AG73" s="148" t="s">
        <v>118</v>
      </c>
      <c r="AH73" s="148">
        <v>1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75">
        <v>10</v>
      </c>
      <c r="B74" s="176" t="s">
        <v>267</v>
      </c>
      <c r="C74" s="192" t="s">
        <v>268</v>
      </c>
      <c r="D74" s="177" t="s">
        <v>151</v>
      </c>
      <c r="E74" s="178">
        <v>6.0983999999999998</v>
      </c>
      <c r="F74" s="179"/>
      <c r="G74" s="180">
        <f>ROUND(E74*F74,2)</f>
        <v>0</v>
      </c>
      <c r="H74" s="179"/>
      <c r="I74" s="180">
        <f>ROUND(E74*H74,2)</f>
        <v>0</v>
      </c>
      <c r="J74" s="179"/>
      <c r="K74" s="180">
        <f>ROUND(E74*J74,2)</f>
        <v>0</v>
      </c>
      <c r="L74" s="180">
        <v>21</v>
      </c>
      <c r="M74" s="180">
        <f>G74*(1+L74/100)</f>
        <v>0</v>
      </c>
      <c r="N74" s="180">
        <v>1</v>
      </c>
      <c r="O74" s="180">
        <f>ROUND(E74*N74,2)</f>
        <v>6.1</v>
      </c>
      <c r="P74" s="180">
        <v>0</v>
      </c>
      <c r="Q74" s="180">
        <f>ROUND(E74*P74,2)</f>
        <v>0</v>
      </c>
      <c r="R74" s="180" t="s">
        <v>152</v>
      </c>
      <c r="S74" s="180" t="s">
        <v>114</v>
      </c>
      <c r="T74" s="181" t="s">
        <v>114</v>
      </c>
      <c r="U74" s="157">
        <v>0</v>
      </c>
      <c r="V74" s="157">
        <f>ROUND(E74*U74,2)</f>
        <v>0</v>
      </c>
      <c r="W74" s="157"/>
      <c r="X74" s="157" t="s">
        <v>153</v>
      </c>
      <c r="Y74" s="148"/>
      <c r="Z74" s="148"/>
      <c r="AA74" s="148"/>
      <c r="AB74" s="148"/>
      <c r="AC74" s="148"/>
      <c r="AD74" s="148"/>
      <c r="AE74" s="148"/>
      <c r="AF74" s="148"/>
      <c r="AG74" s="148" t="s">
        <v>154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96" t="s">
        <v>155</v>
      </c>
      <c r="D75" s="164"/>
      <c r="E75" s="165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8"/>
      <c r="Z75" s="148"/>
      <c r="AA75" s="148"/>
      <c r="AB75" s="148"/>
      <c r="AC75" s="148"/>
      <c r="AD75" s="148"/>
      <c r="AE75" s="148"/>
      <c r="AF75" s="148"/>
      <c r="AG75" s="148" t="s">
        <v>118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197" t="s">
        <v>269</v>
      </c>
      <c r="D76" s="164"/>
      <c r="E76" s="165"/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8"/>
      <c r="Z76" s="148"/>
      <c r="AA76" s="148"/>
      <c r="AB76" s="148"/>
      <c r="AC76" s="148"/>
      <c r="AD76" s="148"/>
      <c r="AE76" s="148"/>
      <c r="AF76" s="148"/>
      <c r="AG76" s="148" t="s">
        <v>118</v>
      </c>
      <c r="AH76" s="148">
        <v>2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97" t="s">
        <v>270</v>
      </c>
      <c r="D77" s="164"/>
      <c r="E77" s="165"/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118</v>
      </c>
      <c r="AH77" s="148">
        <v>2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97" t="s">
        <v>271</v>
      </c>
      <c r="D78" s="164"/>
      <c r="E78" s="165"/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8"/>
      <c r="Z78" s="148"/>
      <c r="AA78" s="148"/>
      <c r="AB78" s="148"/>
      <c r="AC78" s="148"/>
      <c r="AD78" s="148"/>
      <c r="AE78" s="148"/>
      <c r="AF78" s="148"/>
      <c r="AG78" s="148" t="s">
        <v>118</v>
      </c>
      <c r="AH78" s="148">
        <v>2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197" t="s">
        <v>272</v>
      </c>
      <c r="D79" s="164"/>
      <c r="E79" s="165">
        <v>3.08</v>
      </c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48"/>
      <c r="Z79" s="148"/>
      <c r="AA79" s="148"/>
      <c r="AB79" s="148"/>
      <c r="AC79" s="148"/>
      <c r="AD79" s="148"/>
      <c r="AE79" s="148"/>
      <c r="AF79" s="148"/>
      <c r="AG79" s="148" t="s">
        <v>118</v>
      </c>
      <c r="AH79" s="148">
        <v>2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198" t="s">
        <v>158</v>
      </c>
      <c r="D80" s="166"/>
      <c r="E80" s="167">
        <v>3.08</v>
      </c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8"/>
      <c r="Z80" s="148"/>
      <c r="AA80" s="148"/>
      <c r="AB80" s="148"/>
      <c r="AC80" s="148"/>
      <c r="AD80" s="148"/>
      <c r="AE80" s="148"/>
      <c r="AF80" s="148"/>
      <c r="AG80" s="148" t="s">
        <v>118</v>
      </c>
      <c r="AH80" s="148">
        <v>3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96" t="s">
        <v>159</v>
      </c>
      <c r="D81" s="164"/>
      <c r="E81" s="165"/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8"/>
      <c r="Z81" s="148"/>
      <c r="AA81" s="148"/>
      <c r="AB81" s="148"/>
      <c r="AC81" s="148"/>
      <c r="AD81" s="148"/>
      <c r="AE81" s="148"/>
      <c r="AF81" s="148"/>
      <c r="AG81" s="148" t="s">
        <v>118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93" t="s">
        <v>273</v>
      </c>
      <c r="D82" s="158"/>
      <c r="E82" s="159">
        <v>5.5439999999999996</v>
      </c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8"/>
      <c r="Z82" s="148"/>
      <c r="AA82" s="148"/>
      <c r="AB82" s="148"/>
      <c r="AC82" s="148"/>
      <c r="AD82" s="148"/>
      <c r="AE82" s="148"/>
      <c r="AF82" s="148"/>
      <c r="AG82" s="148" t="s">
        <v>118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94" t="s">
        <v>121</v>
      </c>
      <c r="D83" s="160"/>
      <c r="E83" s="161">
        <v>5.5439999999999996</v>
      </c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8"/>
      <c r="Z83" s="148"/>
      <c r="AA83" s="148"/>
      <c r="AB83" s="148"/>
      <c r="AC83" s="148"/>
      <c r="AD83" s="148"/>
      <c r="AE83" s="148"/>
      <c r="AF83" s="148"/>
      <c r="AG83" s="148" t="s">
        <v>118</v>
      </c>
      <c r="AH83" s="148">
        <v>1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95" t="s">
        <v>161</v>
      </c>
      <c r="D84" s="162"/>
      <c r="E84" s="163">
        <v>0.5544</v>
      </c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8"/>
      <c r="Z84" s="148"/>
      <c r="AA84" s="148"/>
      <c r="AB84" s="148"/>
      <c r="AC84" s="148"/>
      <c r="AD84" s="148"/>
      <c r="AE84" s="148"/>
      <c r="AF84" s="148"/>
      <c r="AG84" s="148" t="s">
        <v>118</v>
      </c>
      <c r="AH84" s="148">
        <v>4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75">
        <v>11</v>
      </c>
      <c r="B85" s="176" t="s">
        <v>162</v>
      </c>
      <c r="C85" s="192" t="s">
        <v>163</v>
      </c>
      <c r="D85" s="177" t="s">
        <v>164</v>
      </c>
      <c r="E85" s="178">
        <v>12.32</v>
      </c>
      <c r="F85" s="179"/>
      <c r="G85" s="180">
        <f>ROUND(E85*F85,2)</f>
        <v>0</v>
      </c>
      <c r="H85" s="179"/>
      <c r="I85" s="180">
        <f>ROUND(E85*H85,2)</f>
        <v>0</v>
      </c>
      <c r="J85" s="179"/>
      <c r="K85" s="180">
        <f>ROUND(E85*J85,2)</f>
        <v>0</v>
      </c>
      <c r="L85" s="180">
        <v>21</v>
      </c>
      <c r="M85" s="180">
        <f>G85*(1+L85/100)</f>
        <v>0</v>
      </c>
      <c r="N85" s="180">
        <v>0</v>
      </c>
      <c r="O85" s="180">
        <f>ROUND(E85*N85,2)</f>
        <v>0</v>
      </c>
      <c r="P85" s="180">
        <v>0</v>
      </c>
      <c r="Q85" s="180">
        <f>ROUND(E85*P85,2)</f>
        <v>0</v>
      </c>
      <c r="R85" s="180"/>
      <c r="S85" s="180" t="s">
        <v>114</v>
      </c>
      <c r="T85" s="181" t="s">
        <v>114</v>
      </c>
      <c r="U85" s="157">
        <v>1.7999999999999999E-2</v>
      </c>
      <c r="V85" s="157">
        <f>ROUND(E85*U85,2)</f>
        <v>0.22</v>
      </c>
      <c r="W85" s="157"/>
      <c r="X85" s="157" t="s">
        <v>115</v>
      </c>
      <c r="Y85" s="148"/>
      <c r="Z85" s="148"/>
      <c r="AA85" s="148"/>
      <c r="AB85" s="148"/>
      <c r="AC85" s="148"/>
      <c r="AD85" s="148"/>
      <c r="AE85" s="148"/>
      <c r="AF85" s="148"/>
      <c r="AG85" s="148" t="s">
        <v>116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93" t="s">
        <v>247</v>
      </c>
      <c r="D86" s="158"/>
      <c r="E86" s="159"/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8"/>
      <c r="Z86" s="148"/>
      <c r="AA86" s="148"/>
      <c r="AB86" s="148"/>
      <c r="AC86" s="148"/>
      <c r="AD86" s="148"/>
      <c r="AE86" s="148"/>
      <c r="AF86" s="148"/>
      <c r="AG86" s="148" t="s">
        <v>118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93" t="s">
        <v>248</v>
      </c>
      <c r="D87" s="158"/>
      <c r="E87" s="159"/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8"/>
      <c r="Z87" s="148"/>
      <c r="AA87" s="148"/>
      <c r="AB87" s="148"/>
      <c r="AC87" s="148"/>
      <c r="AD87" s="148"/>
      <c r="AE87" s="148"/>
      <c r="AF87" s="148"/>
      <c r="AG87" s="148" t="s">
        <v>118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193" t="s">
        <v>274</v>
      </c>
      <c r="D88" s="158"/>
      <c r="E88" s="159">
        <v>2.31</v>
      </c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8"/>
      <c r="Z88" s="148"/>
      <c r="AA88" s="148"/>
      <c r="AB88" s="148"/>
      <c r="AC88" s="148"/>
      <c r="AD88" s="148"/>
      <c r="AE88" s="148"/>
      <c r="AF88" s="148"/>
      <c r="AG88" s="148" t="s">
        <v>118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94" t="s">
        <v>121</v>
      </c>
      <c r="D89" s="160"/>
      <c r="E89" s="161">
        <v>2.31</v>
      </c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8"/>
      <c r="Z89" s="148"/>
      <c r="AA89" s="148"/>
      <c r="AB89" s="148"/>
      <c r="AC89" s="148"/>
      <c r="AD89" s="148"/>
      <c r="AE89" s="148"/>
      <c r="AF89" s="148"/>
      <c r="AG89" s="148" t="s">
        <v>118</v>
      </c>
      <c r="AH89" s="148">
        <v>1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193" t="s">
        <v>251</v>
      </c>
      <c r="D90" s="158"/>
      <c r="E90" s="159"/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8"/>
      <c r="Z90" s="148"/>
      <c r="AA90" s="148"/>
      <c r="AB90" s="148"/>
      <c r="AC90" s="148"/>
      <c r="AD90" s="148"/>
      <c r="AE90" s="148"/>
      <c r="AF90" s="148"/>
      <c r="AG90" s="148" t="s">
        <v>118</v>
      </c>
      <c r="AH90" s="148">
        <v>0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193" t="s">
        <v>252</v>
      </c>
      <c r="D91" s="158"/>
      <c r="E91" s="159"/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8"/>
      <c r="Z91" s="148"/>
      <c r="AA91" s="148"/>
      <c r="AB91" s="148"/>
      <c r="AC91" s="148"/>
      <c r="AD91" s="148"/>
      <c r="AE91" s="148"/>
      <c r="AF91" s="148"/>
      <c r="AG91" s="148" t="s">
        <v>118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93" t="s">
        <v>275</v>
      </c>
      <c r="D92" s="158"/>
      <c r="E92" s="159">
        <v>10.01</v>
      </c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8"/>
      <c r="Z92" s="148"/>
      <c r="AA92" s="148"/>
      <c r="AB92" s="148"/>
      <c r="AC92" s="148"/>
      <c r="AD92" s="148"/>
      <c r="AE92" s="148"/>
      <c r="AF92" s="148"/>
      <c r="AG92" s="148" t="s">
        <v>118</v>
      </c>
      <c r="AH92" s="148">
        <v>0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194" t="s">
        <v>121</v>
      </c>
      <c r="D93" s="160"/>
      <c r="E93" s="161">
        <v>10.01</v>
      </c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48"/>
      <c r="Z93" s="148"/>
      <c r="AA93" s="148"/>
      <c r="AB93" s="148"/>
      <c r="AC93" s="148"/>
      <c r="AD93" s="148"/>
      <c r="AE93" s="148"/>
      <c r="AF93" s="148"/>
      <c r="AG93" s="148" t="s">
        <v>118</v>
      </c>
      <c r="AH93" s="148">
        <v>1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75">
        <v>12</v>
      </c>
      <c r="B94" s="176" t="s">
        <v>276</v>
      </c>
      <c r="C94" s="192" t="s">
        <v>277</v>
      </c>
      <c r="D94" s="177" t="s">
        <v>164</v>
      </c>
      <c r="E94" s="178">
        <v>2.5409999999999999</v>
      </c>
      <c r="F94" s="179"/>
      <c r="G94" s="180">
        <f>ROUND(E94*F94,2)</f>
        <v>0</v>
      </c>
      <c r="H94" s="179"/>
      <c r="I94" s="180">
        <f>ROUND(E94*H94,2)</f>
        <v>0</v>
      </c>
      <c r="J94" s="179"/>
      <c r="K94" s="180">
        <f>ROUND(E94*J94,2)</f>
        <v>0</v>
      </c>
      <c r="L94" s="180">
        <v>21</v>
      </c>
      <c r="M94" s="180">
        <f>G94*(1+L94/100)</f>
        <v>0</v>
      </c>
      <c r="N94" s="180">
        <v>0</v>
      </c>
      <c r="O94" s="180">
        <f>ROUND(E94*N94,2)</f>
        <v>0</v>
      </c>
      <c r="P94" s="180">
        <v>0</v>
      </c>
      <c r="Q94" s="180">
        <f>ROUND(E94*P94,2)</f>
        <v>0</v>
      </c>
      <c r="R94" s="180"/>
      <c r="S94" s="180" t="s">
        <v>114</v>
      </c>
      <c r="T94" s="181" t="s">
        <v>114</v>
      </c>
      <c r="U94" s="157">
        <v>0.13</v>
      </c>
      <c r="V94" s="157">
        <f>ROUND(E94*U94,2)</f>
        <v>0.33</v>
      </c>
      <c r="W94" s="157"/>
      <c r="X94" s="157" t="s">
        <v>115</v>
      </c>
      <c r="Y94" s="148"/>
      <c r="Z94" s="148"/>
      <c r="AA94" s="148"/>
      <c r="AB94" s="148"/>
      <c r="AC94" s="148"/>
      <c r="AD94" s="148"/>
      <c r="AE94" s="148"/>
      <c r="AF94" s="148"/>
      <c r="AG94" s="148" t="s">
        <v>116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93" t="s">
        <v>247</v>
      </c>
      <c r="D95" s="158"/>
      <c r="E95" s="159"/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8"/>
      <c r="Z95" s="148"/>
      <c r="AA95" s="148"/>
      <c r="AB95" s="148"/>
      <c r="AC95" s="148"/>
      <c r="AD95" s="148"/>
      <c r="AE95" s="148"/>
      <c r="AF95" s="148"/>
      <c r="AG95" s="148" t="s">
        <v>118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193" t="s">
        <v>248</v>
      </c>
      <c r="D96" s="158"/>
      <c r="E96" s="159"/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48"/>
      <c r="Z96" s="148"/>
      <c r="AA96" s="148"/>
      <c r="AB96" s="148"/>
      <c r="AC96" s="148"/>
      <c r="AD96" s="148"/>
      <c r="AE96" s="148"/>
      <c r="AF96" s="148"/>
      <c r="AG96" s="148" t="s">
        <v>118</v>
      </c>
      <c r="AH96" s="148">
        <v>0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193" t="s">
        <v>274</v>
      </c>
      <c r="D97" s="158"/>
      <c r="E97" s="159">
        <v>2.31</v>
      </c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8"/>
      <c r="Z97" s="148"/>
      <c r="AA97" s="148"/>
      <c r="AB97" s="148"/>
      <c r="AC97" s="148"/>
      <c r="AD97" s="148"/>
      <c r="AE97" s="148"/>
      <c r="AF97" s="148"/>
      <c r="AG97" s="148" t="s">
        <v>118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94" t="s">
        <v>121</v>
      </c>
      <c r="D98" s="160"/>
      <c r="E98" s="161">
        <v>2.31</v>
      </c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48"/>
      <c r="Z98" s="148"/>
      <c r="AA98" s="148"/>
      <c r="AB98" s="148"/>
      <c r="AC98" s="148"/>
      <c r="AD98" s="148"/>
      <c r="AE98" s="148"/>
      <c r="AF98" s="148"/>
      <c r="AG98" s="148" t="s">
        <v>118</v>
      </c>
      <c r="AH98" s="148">
        <v>1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195" t="s">
        <v>278</v>
      </c>
      <c r="D99" s="162"/>
      <c r="E99" s="163">
        <v>0.23100000000000001</v>
      </c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48"/>
      <c r="Z99" s="148"/>
      <c r="AA99" s="148"/>
      <c r="AB99" s="148"/>
      <c r="AC99" s="148"/>
      <c r="AD99" s="148"/>
      <c r="AE99" s="148"/>
      <c r="AF99" s="148"/>
      <c r="AG99" s="148" t="s">
        <v>118</v>
      </c>
      <c r="AH99" s="148">
        <v>4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75">
        <v>13</v>
      </c>
      <c r="B100" s="176" t="s">
        <v>279</v>
      </c>
      <c r="C100" s="192" t="s">
        <v>280</v>
      </c>
      <c r="D100" s="177" t="s">
        <v>164</v>
      </c>
      <c r="E100" s="178">
        <v>2.5409999999999999</v>
      </c>
      <c r="F100" s="179"/>
      <c r="G100" s="180">
        <f>ROUND(E100*F100,2)</f>
        <v>0</v>
      </c>
      <c r="H100" s="179"/>
      <c r="I100" s="180">
        <f>ROUND(E100*H100,2)</f>
        <v>0</v>
      </c>
      <c r="J100" s="179"/>
      <c r="K100" s="180">
        <f>ROUND(E100*J100,2)</f>
        <v>0</v>
      </c>
      <c r="L100" s="180">
        <v>21</v>
      </c>
      <c r="M100" s="180">
        <f>G100*(1+L100/100)</f>
        <v>0</v>
      </c>
      <c r="N100" s="180">
        <v>0</v>
      </c>
      <c r="O100" s="180">
        <f>ROUND(E100*N100,2)</f>
        <v>0</v>
      </c>
      <c r="P100" s="180">
        <v>0</v>
      </c>
      <c r="Q100" s="180">
        <f>ROUND(E100*P100,2)</f>
        <v>0</v>
      </c>
      <c r="R100" s="180"/>
      <c r="S100" s="180" t="s">
        <v>114</v>
      </c>
      <c r="T100" s="181" t="s">
        <v>114</v>
      </c>
      <c r="U100" s="157">
        <v>0.09</v>
      </c>
      <c r="V100" s="157">
        <f>ROUND(E100*U100,2)</f>
        <v>0.23</v>
      </c>
      <c r="W100" s="157"/>
      <c r="X100" s="157" t="s">
        <v>115</v>
      </c>
      <c r="Y100" s="148"/>
      <c r="Z100" s="148"/>
      <c r="AA100" s="148"/>
      <c r="AB100" s="148"/>
      <c r="AC100" s="148"/>
      <c r="AD100" s="148"/>
      <c r="AE100" s="148"/>
      <c r="AF100" s="148"/>
      <c r="AG100" s="148" t="s">
        <v>116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93" t="s">
        <v>281</v>
      </c>
      <c r="D101" s="158"/>
      <c r="E101" s="159"/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118</v>
      </c>
      <c r="AH101" s="148">
        <v>0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193" t="s">
        <v>282</v>
      </c>
      <c r="D102" s="158"/>
      <c r="E102" s="159">
        <v>2.5409999999999999</v>
      </c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118</v>
      </c>
      <c r="AH102" s="148">
        <v>5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94" t="s">
        <v>121</v>
      </c>
      <c r="D103" s="160"/>
      <c r="E103" s="161">
        <v>2.5409999999999999</v>
      </c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118</v>
      </c>
      <c r="AH103" s="148">
        <v>1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75">
        <v>14</v>
      </c>
      <c r="B104" s="176" t="s">
        <v>283</v>
      </c>
      <c r="C104" s="192" t="s">
        <v>284</v>
      </c>
      <c r="D104" s="177" t="s">
        <v>164</v>
      </c>
      <c r="E104" s="178">
        <v>2.5409999999999999</v>
      </c>
      <c r="F104" s="179"/>
      <c r="G104" s="180">
        <f>ROUND(E104*F104,2)</f>
        <v>0</v>
      </c>
      <c r="H104" s="179"/>
      <c r="I104" s="180">
        <f>ROUND(E104*H104,2)</f>
        <v>0</v>
      </c>
      <c r="J104" s="179"/>
      <c r="K104" s="180">
        <f>ROUND(E104*J104,2)</f>
        <v>0</v>
      </c>
      <c r="L104" s="180">
        <v>21</v>
      </c>
      <c r="M104" s="180">
        <f>G104*(1+L104/100)</f>
        <v>0</v>
      </c>
      <c r="N104" s="180">
        <v>0</v>
      </c>
      <c r="O104" s="180">
        <f>ROUND(E104*N104,2)</f>
        <v>0</v>
      </c>
      <c r="P104" s="180">
        <v>0</v>
      </c>
      <c r="Q104" s="180">
        <f>ROUND(E104*P104,2)</f>
        <v>0</v>
      </c>
      <c r="R104" s="180"/>
      <c r="S104" s="180" t="s">
        <v>114</v>
      </c>
      <c r="T104" s="181" t="s">
        <v>114</v>
      </c>
      <c r="U104" s="157">
        <v>0</v>
      </c>
      <c r="V104" s="157">
        <f>ROUND(E104*U104,2)</f>
        <v>0</v>
      </c>
      <c r="W104" s="157"/>
      <c r="X104" s="157" t="s">
        <v>115</v>
      </c>
      <c r="Y104" s="148"/>
      <c r="Z104" s="148"/>
      <c r="AA104" s="148"/>
      <c r="AB104" s="148"/>
      <c r="AC104" s="148"/>
      <c r="AD104" s="148"/>
      <c r="AE104" s="148"/>
      <c r="AF104" s="148"/>
      <c r="AG104" s="148" t="s">
        <v>116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5"/>
      <c r="B105" s="156"/>
      <c r="C105" s="193" t="s">
        <v>281</v>
      </c>
      <c r="D105" s="158"/>
      <c r="E105" s="159"/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118</v>
      </c>
      <c r="AH105" s="148">
        <v>0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193" t="s">
        <v>282</v>
      </c>
      <c r="D106" s="158"/>
      <c r="E106" s="159">
        <v>2.5409999999999999</v>
      </c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118</v>
      </c>
      <c r="AH106" s="148">
        <v>5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55"/>
      <c r="B107" s="156"/>
      <c r="C107" s="194" t="s">
        <v>121</v>
      </c>
      <c r="D107" s="160"/>
      <c r="E107" s="161">
        <v>2.5409999999999999</v>
      </c>
      <c r="F107" s="157"/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118</v>
      </c>
      <c r="AH107" s="148">
        <v>1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75">
        <v>15</v>
      </c>
      <c r="B108" s="176" t="s">
        <v>285</v>
      </c>
      <c r="C108" s="192" t="s">
        <v>286</v>
      </c>
      <c r="D108" s="177" t="s">
        <v>164</v>
      </c>
      <c r="E108" s="178">
        <v>2.5409999999999999</v>
      </c>
      <c r="F108" s="179"/>
      <c r="G108" s="180">
        <f>ROUND(E108*F108,2)</f>
        <v>0</v>
      </c>
      <c r="H108" s="179"/>
      <c r="I108" s="180">
        <f>ROUND(E108*H108,2)</f>
        <v>0</v>
      </c>
      <c r="J108" s="179"/>
      <c r="K108" s="180">
        <f>ROUND(E108*J108,2)</f>
        <v>0</v>
      </c>
      <c r="L108" s="180">
        <v>21</v>
      </c>
      <c r="M108" s="180">
        <f>G108*(1+L108/100)</f>
        <v>0</v>
      </c>
      <c r="N108" s="180">
        <v>0</v>
      </c>
      <c r="O108" s="180">
        <f>ROUND(E108*N108,2)</f>
        <v>0</v>
      </c>
      <c r="P108" s="180">
        <v>0</v>
      </c>
      <c r="Q108" s="180">
        <f>ROUND(E108*P108,2)</f>
        <v>0</v>
      </c>
      <c r="R108" s="180"/>
      <c r="S108" s="180" t="s">
        <v>114</v>
      </c>
      <c r="T108" s="181" t="s">
        <v>114</v>
      </c>
      <c r="U108" s="157">
        <v>0.06</v>
      </c>
      <c r="V108" s="157">
        <f>ROUND(E108*U108,2)</f>
        <v>0.15</v>
      </c>
      <c r="W108" s="157"/>
      <c r="X108" s="157" t="s">
        <v>115</v>
      </c>
      <c r="Y108" s="148"/>
      <c r="Z108" s="148"/>
      <c r="AA108" s="148"/>
      <c r="AB108" s="148"/>
      <c r="AC108" s="148"/>
      <c r="AD108" s="148"/>
      <c r="AE108" s="148"/>
      <c r="AF108" s="148"/>
      <c r="AG108" s="148" t="s">
        <v>116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93" t="s">
        <v>281</v>
      </c>
      <c r="D109" s="158"/>
      <c r="E109" s="159"/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118</v>
      </c>
      <c r="AH109" s="148">
        <v>0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55"/>
      <c r="B110" s="156"/>
      <c r="C110" s="193" t="s">
        <v>282</v>
      </c>
      <c r="D110" s="158"/>
      <c r="E110" s="159">
        <v>2.5409999999999999</v>
      </c>
      <c r="F110" s="157"/>
      <c r="G110" s="157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118</v>
      </c>
      <c r="AH110" s="148">
        <v>5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55"/>
      <c r="B111" s="156"/>
      <c r="C111" s="194" t="s">
        <v>121</v>
      </c>
      <c r="D111" s="160"/>
      <c r="E111" s="161">
        <v>2.5409999999999999</v>
      </c>
      <c r="F111" s="157"/>
      <c r="G111" s="157"/>
      <c r="H111" s="157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57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118</v>
      </c>
      <c r="AH111" s="148">
        <v>1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75">
        <v>16</v>
      </c>
      <c r="B112" s="176" t="s">
        <v>287</v>
      </c>
      <c r="C112" s="192" t="s">
        <v>288</v>
      </c>
      <c r="D112" s="177" t="s">
        <v>289</v>
      </c>
      <c r="E112" s="178">
        <v>7.6230000000000006E-2</v>
      </c>
      <c r="F112" s="179"/>
      <c r="G112" s="180">
        <f>ROUND(E112*F112,2)</f>
        <v>0</v>
      </c>
      <c r="H112" s="179"/>
      <c r="I112" s="180">
        <f>ROUND(E112*H112,2)</f>
        <v>0</v>
      </c>
      <c r="J112" s="179"/>
      <c r="K112" s="180">
        <f>ROUND(E112*J112,2)</f>
        <v>0</v>
      </c>
      <c r="L112" s="180">
        <v>21</v>
      </c>
      <c r="M112" s="180">
        <f>G112*(1+L112/100)</f>
        <v>0</v>
      </c>
      <c r="N112" s="180">
        <v>1E-3</v>
      </c>
      <c r="O112" s="180">
        <f>ROUND(E112*N112,2)</f>
        <v>0</v>
      </c>
      <c r="P112" s="180">
        <v>0</v>
      </c>
      <c r="Q112" s="180">
        <f>ROUND(E112*P112,2)</f>
        <v>0</v>
      </c>
      <c r="R112" s="180" t="s">
        <v>152</v>
      </c>
      <c r="S112" s="180" t="s">
        <v>114</v>
      </c>
      <c r="T112" s="181" t="s">
        <v>114</v>
      </c>
      <c r="U112" s="157">
        <v>0</v>
      </c>
      <c r="V112" s="157">
        <f>ROUND(E112*U112,2)</f>
        <v>0</v>
      </c>
      <c r="W112" s="157"/>
      <c r="X112" s="157" t="s">
        <v>153</v>
      </c>
      <c r="Y112" s="148"/>
      <c r="Z112" s="148"/>
      <c r="AA112" s="148"/>
      <c r="AB112" s="148"/>
      <c r="AC112" s="148"/>
      <c r="AD112" s="148"/>
      <c r="AE112" s="148"/>
      <c r="AF112" s="148"/>
      <c r="AG112" s="148" t="s">
        <v>154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93" t="s">
        <v>290</v>
      </c>
      <c r="D113" s="158"/>
      <c r="E113" s="159"/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118</v>
      </c>
      <c r="AH113" s="148">
        <v>0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55"/>
      <c r="B114" s="156"/>
      <c r="C114" s="193" t="s">
        <v>291</v>
      </c>
      <c r="D114" s="158"/>
      <c r="E114" s="159"/>
      <c r="F114" s="157"/>
      <c r="G114" s="157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118</v>
      </c>
      <c r="AH114" s="148">
        <v>0</v>
      </c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193" t="s">
        <v>292</v>
      </c>
      <c r="D115" s="158"/>
      <c r="E115" s="159">
        <v>7.6230000000000006E-2</v>
      </c>
      <c r="F115" s="157"/>
      <c r="G115" s="157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118</v>
      </c>
      <c r="AH115" s="148">
        <v>5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194" t="s">
        <v>121</v>
      </c>
      <c r="D116" s="160"/>
      <c r="E116" s="161">
        <v>7.6230000000000006E-2</v>
      </c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118</v>
      </c>
      <c r="AH116" s="148">
        <v>1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75">
        <v>17</v>
      </c>
      <c r="B117" s="176" t="s">
        <v>293</v>
      </c>
      <c r="C117" s="192" t="s">
        <v>294</v>
      </c>
      <c r="D117" s="177" t="s">
        <v>164</v>
      </c>
      <c r="E117" s="178">
        <v>2.5409999999999999</v>
      </c>
      <c r="F117" s="179"/>
      <c r="G117" s="180">
        <f>ROUND(E117*F117,2)</f>
        <v>0</v>
      </c>
      <c r="H117" s="179"/>
      <c r="I117" s="180">
        <f>ROUND(E117*H117,2)</f>
        <v>0</v>
      </c>
      <c r="J117" s="179"/>
      <c r="K117" s="180">
        <f>ROUND(E117*J117,2)</f>
        <v>0</v>
      </c>
      <c r="L117" s="180">
        <v>21</v>
      </c>
      <c r="M117" s="180">
        <f>G117*(1+L117/100)</f>
        <v>0</v>
      </c>
      <c r="N117" s="180">
        <v>0</v>
      </c>
      <c r="O117" s="180">
        <f>ROUND(E117*N117,2)</f>
        <v>0</v>
      </c>
      <c r="P117" s="180">
        <v>0</v>
      </c>
      <c r="Q117" s="180">
        <f>ROUND(E117*P117,2)</f>
        <v>0</v>
      </c>
      <c r="R117" s="180"/>
      <c r="S117" s="180" t="s">
        <v>114</v>
      </c>
      <c r="T117" s="181" t="s">
        <v>114</v>
      </c>
      <c r="U117" s="157">
        <v>1.0999999999999999E-2</v>
      </c>
      <c r="V117" s="157">
        <f>ROUND(E117*U117,2)</f>
        <v>0.03</v>
      </c>
      <c r="W117" s="157"/>
      <c r="X117" s="157" t="s">
        <v>115</v>
      </c>
      <c r="Y117" s="148"/>
      <c r="Z117" s="148"/>
      <c r="AA117" s="148"/>
      <c r="AB117" s="148"/>
      <c r="AC117" s="148"/>
      <c r="AD117" s="148"/>
      <c r="AE117" s="148"/>
      <c r="AF117" s="148"/>
      <c r="AG117" s="148" t="s">
        <v>116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5"/>
      <c r="B118" s="156"/>
      <c r="C118" s="193" t="s">
        <v>281</v>
      </c>
      <c r="D118" s="158"/>
      <c r="E118" s="159"/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118</v>
      </c>
      <c r="AH118" s="148">
        <v>0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93" t="s">
        <v>282</v>
      </c>
      <c r="D119" s="158"/>
      <c r="E119" s="159">
        <v>2.5409999999999999</v>
      </c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118</v>
      </c>
      <c r="AH119" s="148">
        <v>5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55"/>
      <c r="B120" s="156"/>
      <c r="C120" s="194" t="s">
        <v>121</v>
      </c>
      <c r="D120" s="160"/>
      <c r="E120" s="161">
        <v>2.5409999999999999</v>
      </c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48"/>
      <c r="Z120" s="148"/>
      <c r="AA120" s="148"/>
      <c r="AB120" s="148"/>
      <c r="AC120" s="148"/>
      <c r="AD120" s="148"/>
      <c r="AE120" s="148"/>
      <c r="AF120" s="148"/>
      <c r="AG120" s="148" t="s">
        <v>118</v>
      </c>
      <c r="AH120" s="148">
        <v>1</v>
      </c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75">
        <v>18</v>
      </c>
      <c r="B121" s="176" t="s">
        <v>295</v>
      </c>
      <c r="C121" s="192" t="s">
        <v>296</v>
      </c>
      <c r="D121" s="177" t="s">
        <v>113</v>
      </c>
      <c r="E121" s="178">
        <v>3.8120000000000001E-2</v>
      </c>
      <c r="F121" s="179"/>
      <c r="G121" s="180">
        <f>ROUND(E121*F121,2)</f>
        <v>0</v>
      </c>
      <c r="H121" s="179"/>
      <c r="I121" s="180">
        <f>ROUND(E121*H121,2)</f>
        <v>0</v>
      </c>
      <c r="J121" s="179"/>
      <c r="K121" s="180">
        <f>ROUND(E121*J121,2)</f>
        <v>0</v>
      </c>
      <c r="L121" s="180">
        <v>21</v>
      </c>
      <c r="M121" s="180">
        <f>G121*(1+L121/100)</f>
        <v>0</v>
      </c>
      <c r="N121" s="180">
        <v>0</v>
      </c>
      <c r="O121" s="180">
        <f>ROUND(E121*N121,2)</f>
        <v>0</v>
      </c>
      <c r="P121" s="180">
        <v>0</v>
      </c>
      <c r="Q121" s="180">
        <f>ROUND(E121*P121,2)</f>
        <v>0</v>
      </c>
      <c r="R121" s="180"/>
      <c r="S121" s="180" t="s">
        <v>114</v>
      </c>
      <c r="T121" s="181" t="s">
        <v>114</v>
      </c>
      <c r="U121" s="157">
        <v>0.26</v>
      </c>
      <c r="V121" s="157">
        <f>ROUND(E121*U121,2)</f>
        <v>0.01</v>
      </c>
      <c r="W121" s="157"/>
      <c r="X121" s="157" t="s">
        <v>115</v>
      </c>
      <c r="Y121" s="148"/>
      <c r="Z121" s="148"/>
      <c r="AA121" s="148"/>
      <c r="AB121" s="148"/>
      <c r="AC121" s="148"/>
      <c r="AD121" s="148"/>
      <c r="AE121" s="148"/>
      <c r="AF121" s="148"/>
      <c r="AG121" s="148" t="s">
        <v>116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55"/>
      <c r="B122" s="156"/>
      <c r="C122" s="193" t="s">
        <v>281</v>
      </c>
      <c r="D122" s="158"/>
      <c r="E122" s="159"/>
      <c r="F122" s="157"/>
      <c r="G122" s="157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118</v>
      </c>
      <c r="AH122" s="148">
        <v>0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5"/>
      <c r="B123" s="156"/>
      <c r="C123" s="193" t="s">
        <v>297</v>
      </c>
      <c r="D123" s="158"/>
      <c r="E123" s="159"/>
      <c r="F123" s="157"/>
      <c r="G123" s="157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118</v>
      </c>
      <c r="AH123" s="148">
        <v>0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93" t="s">
        <v>298</v>
      </c>
      <c r="D124" s="158"/>
      <c r="E124" s="159">
        <v>3.8120000000000001E-2</v>
      </c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118</v>
      </c>
      <c r="AH124" s="148">
        <v>5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5"/>
      <c r="B125" s="156"/>
      <c r="C125" s="194" t="s">
        <v>121</v>
      </c>
      <c r="D125" s="160"/>
      <c r="E125" s="161">
        <v>3.8120000000000001E-2</v>
      </c>
      <c r="F125" s="157"/>
      <c r="G125" s="157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  <c r="R125" s="157"/>
      <c r="S125" s="157"/>
      <c r="T125" s="157"/>
      <c r="U125" s="157"/>
      <c r="V125" s="157"/>
      <c r="W125" s="157"/>
      <c r="X125" s="157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118</v>
      </c>
      <c r="AH125" s="148">
        <v>1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75">
        <v>19</v>
      </c>
      <c r="B126" s="176" t="s">
        <v>299</v>
      </c>
      <c r="C126" s="192" t="s">
        <v>300</v>
      </c>
      <c r="D126" s="177" t="s">
        <v>113</v>
      </c>
      <c r="E126" s="178">
        <v>5.0800000000000003E-3</v>
      </c>
      <c r="F126" s="179"/>
      <c r="G126" s="180">
        <f>ROUND(E126*F126,2)</f>
        <v>0</v>
      </c>
      <c r="H126" s="179"/>
      <c r="I126" s="180">
        <f>ROUND(E126*H126,2)</f>
        <v>0</v>
      </c>
      <c r="J126" s="179"/>
      <c r="K126" s="180">
        <f>ROUND(E126*J126,2)</f>
        <v>0</v>
      </c>
      <c r="L126" s="180">
        <v>21</v>
      </c>
      <c r="M126" s="180">
        <f>G126*(1+L126/100)</f>
        <v>0</v>
      </c>
      <c r="N126" s="180">
        <v>0</v>
      </c>
      <c r="O126" s="180">
        <f>ROUND(E126*N126,2)</f>
        <v>0</v>
      </c>
      <c r="P126" s="180">
        <v>0</v>
      </c>
      <c r="Q126" s="180">
        <f>ROUND(E126*P126,2)</f>
        <v>0</v>
      </c>
      <c r="R126" s="180"/>
      <c r="S126" s="180" t="s">
        <v>114</v>
      </c>
      <c r="T126" s="181" t="s">
        <v>114</v>
      </c>
      <c r="U126" s="157">
        <v>4.9870000000000001</v>
      </c>
      <c r="V126" s="157">
        <f>ROUND(E126*U126,2)</f>
        <v>0.03</v>
      </c>
      <c r="W126" s="157"/>
      <c r="X126" s="157" t="s">
        <v>115</v>
      </c>
      <c r="Y126" s="148"/>
      <c r="Z126" s="148"/>
      <c r="AA126" s="148"/>
      <c r="AB126" s="148"/>
      <c r="AC126" s="148"/>
      <c r="AD126" s="148"/>
      <c r="AE126" s="148"/>
      <c r="AF126" s="148"/>
      <c r="AG126" s="148" t="s">
        <v>116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55"/>
      <c r="B127" s="156"/>
      <c r="C127" s="193" t="s">
        <v>281</v>
      </c>
      <c r="D127" s="158"/>
      <c r="E127" s="159"/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57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118</v>
      </c>
      <c r="AH127" s="148">
        <v>0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193" t="s">
        <v>301</v>
      </c>
      <c r="D128" s="158"/>
      <c r="E128" s="159"/>
      <c r="F128" s="157"/>
      <c r="G128" s="157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57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118</v>
      </c>
      <c r="AH128" s="148">
        <v>0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55"/>
      <c r="B129" s="156"/>
      <c r="C129" s="193" t="s">
        <v>302</v>
      </c>
      <c r="D129" s="158"/>
      <c r="E129" s="159">
        <v>5.0800000000000003E-3</v>
      </c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118</v>
      </c>
      <c r="AH129" s="148">
        <v>5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55"/>
      <c r="B130" s="156"/>
      <c r="C130" s="194" t="s">
        <v>121</v>
      </c>
      <c r="D130" s="160"/>
      <c r="E130" s="161">
        <v>5.0800000000000003E-3</v>
      </c>
      <c r="F130" s="157"/>
      <c r="G130" s="157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  <c r="T130" s="157"/>
      <c r="U130" s="157"/>
      <c r="V130" s="157"/>
      <c r="W130" s="157"/>
      <c r="X130" s="157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118</v>
      </c>
      <c r="AH130" s="148">
        <v>1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75">
        <v>20</v>
      </c>
      <c r="B131" s="176" t="s">
        <v>166</v>
      </c>
      <c r="C131" s="192" t="s">
        <v>167</v>
      </c>
      <c r="D131" s="177" t="s">
        <v>164</v>
      </c>
      <c r="E131" s="178">
        <v>14.3</v>
      </c>
      <c r="F131" s="179"/>
      <c r="G131" s="180">
        <f>ROUND(E131*F131,2)</f>
        <v>0</v>
      </c>
      <c r="H131" s="179"/>
      <c r="I131" s="180">
        <f>ROUND(E131*H131,2)</f>
        <v>0</v>
      </c>
      <c r="J131" s="179"/>
      <c r="K131" s="180">
        <f>ROUND(E131*J131,2)</f>
        <v>0</v>
      </c>
      <c r="L131" s="180">
        <v>21</v>
      </c>
      <c r="M131" s="180">
        <f>G131*(1+L131/100)</f>
        <v>0</v>
      </c>
      <c r="N131" s="180">
        <v>0</v>
      </c>
      <c r="O131" s="180">
        <f>ROUND(E131*N131,2)</f>
        <v>0</v>
      </c>
      <c r="P131" s="180">
        <v>0.22500000000000001</v>
      </c>
      <c r="Q131" s="180">
        <f>ROUND(E131*P131,2)</f>
        <v>3.22</v>
      </c>
      <c r="R131" s="180"/>
      <c r="S131" s="180" t="s">
        <v>114</v>
      </c>
      <c r="T131" s="181" t="s">
        <v>114</v>
      </c>
      <c r="U131" s="157">
        <v>0.14199999999999999</v>
      </c>
      <c r="V131" s="157">
        <f>ROUND(E131*U131,2)</f>
        <v>2.0299999999999998</v>
      </c>
      <c r="W131" s="157"/>
      <c r="X131" s="157" t="s">
        <v>115</v>
      </c>
      <c r="Y131" s="148"/>
      <c r="Z131" s="148"/>
      <c r="AA131" s="148"/>
      <c r="AB131" s="148"/>
      <c r="AC131" s="148"/>
      <c r="AD131" s="148"/>
      <c r="AE131" s="148"/>
      <c r="AF131" s="148"/>
      <c r="AG131" s="148" t="s">
        <v>116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193" t="s">
        <v>251</v>
      </c>
      <c r="D132" s="158"/>
      <c r="E132" s="159"/>
      <c r="F132" s="157"/>
      <c r="G132" s="157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  <c r="T132" s="157"/>
      <c r="U132" s="157"/>
      <c r="V132" s="157"/>
      <c r="W132" s="157"/>
      <c r="X132" s="157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118</v>
      </c>
      <c r="AH132" s="148">
        <v>0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193" t="s">
        <v>252</v>
      </c>
      <c r="D133" s="158"/>
      <c r="E133" s="159"/>
      <c r="F133" s="157"/>
      <c r="G133" s="157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57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118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55"/>
      <c r="B134" s="156"/>
      <c r="C134" s="193" t="s">
        <v>303</v>
      </c>
      <c r="D134" s="158"/>
      <c r="E134" s="159">
        <v>14.3</v>
      </c>
      <c r="F134" s="157"/>
      <c r="G134" s="157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57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118</v>
      </c>
      <c r="AH134" s="148">
        <v>0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55"/>
      <c r="B135" s="156"/>
      <c r="C135" s="194" t="s">
        <v>121</v>
      </c>
      <c r="D135" s="160"/>
      <c r="E135" s="161">
        <v>14.3</v>
      </c>
      <c r="F135" s="157"/>
      <c r="G135" s="157"/>
      <c r="H135" s="157"/>
      <c r="I135" s="157"/>
      <c r="J135" s="157"/>
      <c r="K135" s="157"/>
      <c r="L135" s="157"/>
      <c r="M135" s="157"/>
      <c r="N135" s="157"/>
      <c r="O135" s="157"/>
      <c r="P135" s="157"/>
      <c r="Q135" s="157"/>
      <c r="R135" s="157"/>
      <c r="S135" s="157"/>
      <c r="T135" s="157"/>
      <c r="U135" s="157"/>
      <c r="V135" s="157"/>
      <c r="W135" s="157"/>
      <c r="X135" s="157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118</v>
      </c>
      <c r="AH135" s="148">
        <v>1</v>
      </c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75">
        <v>21</v>
      </c>
      <c r="B136" s="176" t="s">
        <v>170</v>
      </c>
      <c r="C136" s="192" t="s">
        <v>171</v>
      </c>
      <c r="D136" s="177" t="s">
        <v>164</v>
      </c>
      <c r="E136" s="178">
        <v>14.3</v>
      </c>
      <c r="F136" s="179"/>
      <c r="G136" s="180">
        <f>ROUND(E136*F136,2)</f>
        <v>0</v>
      </c>
      <c r="H136" s="179"/>
      <c r="I136" s="180">
        <f>ROUND(E136*H136,2)</f>
        <v>0</v>
      </c>
      <c r="J136" s="179"/>
      <c r="K136" s="180">
        <f>ROUND(E136*J136,2)</f>
        <v>0</v>
      </c>
      <c r="L136" s="180">
        <v>21</v>
      </c>
      <c r="M136" s="180">
        <f>G136*(1+L136/100)</f>
        <v>0</v>
      </c>
      <c r="N136" s="180">
        <v>0</v>
      </c>
      <c r="O136" s="180">
        <f>ROUND(E136*N136,2)</f>
        <v>0</v>
      </c>
      <c r="P136" s="180">
        <v>0.44</v>
      </c>
      <c r="Q136" s="180">
        <f>ROUND(E136*P136,2)</f>
        <v>6.29</v>
      </c>
      <c r="R136" s="180"/>
      <c r="S136" s="180" t="s">
        <v>114</v>
      </c>
      <c r="T136" s="181" t="s">
        <v>114</v>
      </c>
      <c r="U136" s="157">
        <v>0.63200000000000001</v>
      </c>
      <c r="V136" s="157">
        <f>ROUND(E136*U136,2)</f>
        <v>9.0399999999999991</v>
      </c>
      <c r="W136" s="157"/>
      <c r="X136" s="157" t="s">
        <v>115</v>
      </c>
      <c r="Y136" s="148"/>
      <c r="Z136" s="148"/>
      <c r="AA136" s="148"/>
      <c r="AB136" s="148"/>
      <c r="AC136" s="148"/>
      <c r="AD136" s="148"/>
      <c r="AE136" s="148"/>
      <c r="AF136" s="148"/>
      <c r="AG136" s="148" t="s">
        <v>116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193" t="s">
        <v>172</v>
      </c>
      <c r="D137" s="158"/>
      <c r="E137" s="159"/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57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118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55"/>
      <c r="B138" s="156"/>
      <c r="C138" s="193" t="s">
        <v>304</v>
      </c>
      <c r="D138" s="158"/>
      <c r="E138" s="159">
        <v>14.3</v>
      </c>
      <c r="F138" s="157"/>
      <c r="G138" s="157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57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118</v>
      </c>
      <c r="AH138" s="148">
        <v>5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55"/>
      <c r="B139" s="156"/>
      <c r="C139" s="194" t="s">
        <v>121</v>
      </c>
      <c r="D139" s="160"/>
      <c r="E139" s="161">
        <v>14.3</v>
      </c>
      <c r="F139" s="157"/>
      <c r="G139" s="157"/>
      <c r="H139" s="157"/>
      <c r="I139" s="157"/>
      <c r="J139" s="157"/>
      <c r="K139" s="157"/>
      <c r="L139" s="157"/>
      <c r="M139" s="157"/>
      <c r="N139" s="157"/>
      <c r="O139" s="157"/>
      <c r="P139" s="157"/>
      <c r="Q139" s="157"/>
      <c r="R139" s="157"/>
      <c r="S139" s="157"/>
      <c r="T139" s="157"/>
      <c r="U139" s="157"/>
      <c r="V139" s="157"/>
      <c r="W139" s="157"/>
      <c r="X139" s="157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118</v>
      </c>
      <c r="AH139" s="148">
        <v>1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75">
        <v>22</v>
      </c>
      <c r="B140" s="176" t="s">
        <v>174</v>
      </c>
      <c r="C140" s="192" t="s">
        <v>175</v>
      </c>
      <c r="D140" s="177" t="s">
        <v>164</v>
      </c>
      <c r="E140" s="178">
        <v>14.3</v>
      </c>
      <c r="F140" s="179"/>
      <c r="G140" s="180">
        <f>ROUND(E140*F140,2)</f>
        <v>0</v>
      </c>
      <c r="H140" s="179"/>
      <c r="I140" s="180">
        <f>ROUND(E140*H140,2)</f>
        <v>0</v>
      </c>
      <c r="J140" s="179"/>
      <c r="K140" s="180">
        <f>ROUND(E140*J140,2)</f>
        <v>0</v>
      </c>
      <c r="L140" s="180">
        <v>21</v>
      </c>
      <c r="M140" s="180">
        <f>G140*(1+L140/100)</f>
        <v>0</v>
      </c>
      <c r="N140" s="180">
        <v>0</v>
      </c>
      <c r="O140" s="180">
        <f>ROUND(E140*N140,2)</f>
        <v>0</v>
      </c>
      <c r="P140" s="180">
        <v>0.44</v>
      </c>
      <c r="Q140" s="180">
        <f>ROUND(E140*P140,2)</f>
        <v>6.29</v>
      </c>
      <c r="R140" s="180"/>
      <c r="S140" s="180" t="s">
        <v>114</v>
      </c>
      <c r="T140" s="181" t="s">
        <v>114</v>
      </c>
      <c r="U140" s="157">
        <v>0.376</v>
      </c>
      <c r="V140" s="157">
        <f>ROUND(E140*U140,2)</f>
        <v>5.38</v>
      </c>
      <c r="W140" s="157"/>
      <c r="X140" s="157" t="s">
        <v>115</v>
      </c>
      <c r="Y140" s="148"/>
      <c r="Z140" s="148"/>
      <c r="AA140" s="148"/>
      <c r="AB140" s="148"/>
      <c r="AC140" s="148"/>
      <c r="AD140" s="148"/>
      <c r="AE140" s="148"/>
      <c r="AF140" s="148"/>
      <c r="AG140" s="148" t="s">
        <v>116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55"/>
      <c r="B141" s="156"/>
      <c r="C141" s="193" t="s">
        <v>172</v>
      </c>
      <c r="D141" s="158"/>
      <c r="E141" s="159"/>
      <c r="F141" s="157"/>
      <c r="G141" s="157"/>
      <c r="H141" s="157"/>
      <c r="I141" s="157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  <c r="T141" s="157"/>
      <c r="U141" s="157"/>
      <c r="V141" s="157"/>
      <c r="W141" s="157"/>
      <c r="X141" s="157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118</v>
      </c>
      <c r="AH141" s="148">
        <v>0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55"/>
      <c r="B142" s="156"/>
      <c r="C142" s="193" t="s">
        <v>304</v>
      </c>
      <c r="D142" s="158"/>
      <c r="E142" s="159">
        <v>14.3</v>
      </c>
      <c r="F142" s="157"/>
      <c r="G142" s="157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118</v>
      </c>
      <c r="AH142" s="148">
        <v>5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55"/>
      <c r="B143" s="156"/>
      <c r="C143" s="194" t="s">
        <v>121</v>
      </c>
      <c r="D143" s="160"/>
      <c r="E143" s="161">
        <v>14.3</v>
      </c>
      <c r="F143" s="157"/>
      <c r="G143" s="157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118</v>
      </c>
      <c r="AH143" s="148">
        <v>1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x14ac:dyDescent="0.2">
      <c r="A144" s="169" t="s">
        <v>109</v>
      </c>
      <c r="B144" s="170" t="s">
        <v>67</v>
      </c>
      <c r="C144" s="191" t="s">
        <v>68</v>
      </c>
      <c r="D144" s="171"/>
      <c r="E144" s="172"/>
      <c r="F144" s="173"/>
      <c r="G144" s="173">
        <f>SUMIF(AG145:AG156,"&lt;&gt;NOR",G145:G156)</f>
        <v>0</v>
      </c>
      <c r="H144" s="173"/>
      <c r="I144" s="173">
        <f>SUM(I145:I156)</f>
        <v>0</v>
      </c>
      <c r="J144" s="173"/>
      <c r="K144" s="173">
        <f>SUM(K145:K156)</f>
        <v>0</v>
      </c>
      <c r="L144" s="173"/>
      <c r="M144" s="173">
        <f>SUM(M145:M156)</f>
        <v>0</v>
      </c>
      <c r="N144" s="173"/>
      <c r="O144" s="173">
        <f>SUM(O145:O156)</f>
        <v>13.16</v>
      </c>
      <c r="P144" s="173"/>
      <c r="Q144" s="173">
        <f>SUM(Q145:Q156)</f>
        <v>0</v>
      </c>
      <c r="R144" s="173"/>
      <c r="S144" s="173"/>
      <c r="T144" s="174"/>
      <c r="U144" s="168"/>
      <c r="V144" s="168">
        <f>SUM(V145:V156)</f>
        <v>7.52</v>
      </c>
      <c r="W144" s="168"/>
      <c r="X144" s="168"/>
      <c r="AG144" t="s">
        <v>110</v>
      </c>
    </row>
    <row r="145" spans="1:60" outlineLevel="1" x14ac:dyDescent="0.2">
      <c r="A145" s="175">
        <v>23</v>
      </c>
      <c r="B145" s="176" t="s">
        <v>195</v>
      </c>
      <c r="C145" s="192" t="s">
        <v>196</v>
      </c>
      <c r="D145" s="177" t="s">
        <v>164</v>
      </c>
      <c r="E145" s="178">
        <v>14.3</v>
      </c>
      <c r="F145" s="179"/>
      <c r="G145" s="180">
        <f>ROUND(E145*F145,2)</f>
        <v>0</v>
      </c>
      <c r="H145" s="179"/>
      <c r="I145" s="180">
        <f>ROUND(E145*H145,2)</f>
        <v>0</v>
      </c>
      <c r="J145" s="179"/>
      <c r="K145" s="180">
        <f>ROUND(E145*J145,2)</f>
        <v>0</v>
      </c>
      <c r="L145" s="180">
        <v>21</v>
      </c>
      <c r="M145" s="180">
        <f>G145*(1+L145/100)</f>
        <v>0</v>
      </c>
      <c r="N145" s="180">
        <v>7.3899999999999993E-2</v>
      </c>
      <c r="O145" s="180">
        <f>ROUND(E145*N145,2)</f>
        <v>1.06</v>
      </c>
      <c r="P145" s="180">
        <v>0</v>
      </c>
      <c r="Q145" s="180">
        <f>ROUND(E145*P145,2)</f>
        <v>0</v>
      </c>
      <c r="R145" s="180"/>
      <c r="S145" s="180" t="s">
        <v>114</v>
      </c>
      <c r="T145" s="181" t="s">
        <v>114</v>
      </c>
      <c r="U145" s="157">
        <v>0.47799999999999998</v>
      </c>
      <c r="V145" s="157">
        <f>ROUND(E145*U145,2)</f>
        <v>6.84</v>
      </c>
      <c r="W145" s="157"/>
      <c r="X145" s="157" t="s">
        <v>115</v>
      </c>
      <c r="Y145" s="148"/>
      <c r="Z145" s="148"/>
      <c r="AA145" s="148"/>
      <c r="AB145" s="148"/>
      <c r="AC145" s="148"/>
      <c r="AD145" s="148"/>
      <c r="AE145" s="148"/>
      <c r="AF145" s="148"/>
      <c r="AG145" s="148" t="s">
        <v>116</v>
      </c>
      <c r="AH145" s="148"/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55"/>
      <c r="B146" s="156"/>
      <c r="C146" s="193" t="s">
        <v>197</v>
      </c>
      <c r="D146" s="158"/>
      <c r="E146" s="159"/>
      <c r="F146" s="157"/>
      <c r="G146" s="157"/>
      <c r="H146" s="157"/>
      <c r="I146" s="157"/>
      <c r="J146" s="157"/>
      <c r="K146" s="157"/>
      <c r="L146" s="157"/>
      <c r="M146" s="157"/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118</v>
      </c>
      <c r="AH146" s="148">
        <v>0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55"/>
      <c r="B147" s="156"/>
      <c r="C147" s="193" t="s">
        <v>304</v>
      </c>
      <c r="D147" s="158"/>
      <c r="E147" s="159">
        <v>14.3</v>
      </c>
      <c r="F147" s="157"/>
      <c r="G147" s="157"/>
      <c r="H147" s="157"/>
      <c r="I147" s="157"/>
      <c r="J147" s="157"/>
      <c r="K147" s="157"/>
      <c r="L147" s="157"/>
      <c r="M147" s="157"/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57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118</v>
      </c>
      <c r="AH147" s="148">
        <v>5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55"/>
      <c r="B148" s="156"/>
      <c r="C148" s="194" t="s">
        <v>121</v>
      </c>
      <c r="D148" s="160"/>
      <c r="E148" s="161">
        <v>14.3</v>
      </c>
      <c r="F148" s="157"/>
      <c r="G148" s="157"/>
      <c r="H148" s="157"/>
      <c r="I148" s="157"/>
      <c r="J148" s="157"/>
      <c r="K148" s="157"/>
      <c r="L148" s="157"/>
      <c r="M148" s="157"/>
      <c r="N148" s="157"/>
      <c r="O148" s="157"/>
      <c r="P148" s="157"/>
      <c r="Q148" s="157"/>
      <c r="R148" s="157"/>
      <c r="S148" s="157"/>
      <c r="T148" s="157"/>
      <c r="U148" s="157"/>
      <c r="V148" s="157"/>
      <c r="W148" s="157"/>
      <c r="X148" s="157"/>
      <c r="Y148" s="148"/>
      <c r="Z148" s="148"/>
      <c r="AA148" s="148"/>
      <c r="AB148" s="148"/>
      <c r="AC148" s="148"/>
      <c r="AD148" s="148"/>
      <c r="AE148" s="148"/>
      <c r="AF148" s="148"/>
      <c r="AG148" s="148" t="s">
        <v>118</v>
      </c>
      <c r="AH148" s="148">
        <v>1</v>
      </c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75">
        <v>24</v>
      </c>
      <c r="B149" s="176" t="s">
        <v>198</v>
      </c>
      <c r="C149" s="192" t="s">
        <v>199</v>
      </c>
      <c r="D149" s="177" t="s">
        <v>164</v>
      </c>
      <c r="E149" s="178">
        <v>14.3</v>
      </c>
      <c r="F149" s="179"/>
      <c r="G149" s="180">
        <f>ROUND(E149*F149,2)</f>
        <v>0</v>
      </c>
      <c r="H149" s="179"/>
      <c r="I149" s="180">
        <f>ROUND(E149*H149,2)</f>
        <v>0</v>
      </c>
      <c r="J149" s="179"/>
      <c r="K149" s="180">
        <f>ROUND(E149*J149,2)</f>
        <v>0</v>
      </c>
      <c r="L149" s="180">
        <v>21</v>
      </c>
      <c r="M149" s="180">
        <f>G149*(1+L149/100)</f>
        <v>0</v>
      </c>
      <c r="N149" s="180">
        <v>0.40481</v>
      </c>
      <c r="O149" s="180">
        <f>ROUND(E149*N149,2)</f>
        <v>5.79</v>
      </c>
      <c r="P149" s="180">
        <v>0</v>
      </c>
      <c r="Q149" s="180">
        <f>ROUND(E149*P149,2)</f>
        <v>0</v>
      </c>
      <c r="R149" s="180"/>
      <c r="S149" s="180" t="s">
        <v>114</v>
      </c>
      <c r="T149" s="181" t="s">
        <v>114</v>
      </c>
      <c r="U149" s="157">
        <v>1.9E-2</v>
      </c>
      <c r="V149" s="157">
        <f>ROUND(E149*U149,2)</f>
        <v>0.27</v>
      </c>
      <c r="W149" s="157"/>
      <c r="X149" s="157" t="s">
        <v>115</v>
      </c>
      <c r="Y149" s="148"/>
      <c r="Z149" s="148"/>
      <c r="AA149" s="148"/>
      <c r="AB149" s="148"/>
      <c r="AC149" s="148"/>
      <c r="AD149" s="148"/>
      <c r="AE149" s="148"/>
      <c r="AF149" s="148"/>
      <c r="AG149" s="148" t="s">
        <v>116</v>
      </c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55"/>
      <c r="B150" s="156"/>
      <c r="C150" s="193" t="s">
        <v>197</v>
      </c>
      <c r="D150" s="158"/>
      <c r="E150" s="159"/>
      <c r="F150" s="157"/>
      <c r="G150" s="157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118</v>
      </c>
      <c r="AH150" s="148">
        <v>0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55"/>
      <c r="B151" s="156"/>
      <c r="C151" s="193" t="s">
        <v>304</v>
      </c>
      <c r="D151" s="158"/>
      <c r="E151" s="159">
        <v>14.3</v>
      </c>
      <c r="F151" s="157"/>
      <c r="G151" s="157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157"/>
      <c r="S151" s="157"/>
      <c r="T151" s="157"/>
      <c r="U151" s="157"/>
      <c r="V151" s="157"/>
      <c r="W151" s="157"/>
      <c r="X151" s="157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118</v>
      </c>
      <c r="AH151" s="148">
        <v>5</v>
      </c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55"/>
      <c r="B152" s="156"/>
      <c r="C152" s="194" t="s">
        <v>121</v>
      </c>
      <c r="D152" s="160"/>
      <c r="E152" s="161">
        <v>14.3</v>
      </c>
      <c r="F152" s="157"/>
      <c r="G152" s="157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/>
      <c r="Y152" s="148"/>
      <c r="Z152" s="148"/>
      <c r="AA152" s="148"/>
      <c r="AB152" s="148"/>
      <c r="AC152" s="148"/>
      <c r="AD152" s="148"/>
      <c r="AE152" s="148"/>
      <c r="AF152" s="148"/>
      <c r="AG152" s="148" t="s">
        <v>118</v>
      </c>
      <c r="AH152" s="148">
        <v>1</v>
      </c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75">
        <v>25</v>
      </c>
      <c r="B153" s="176" t="s">
        <v>200</v>
      </c>
      <c r="C153" s="192" t="s">
        <v>201</v>
      </c>
      <c r="D153" s="177" t="s">
        <v>164</v>
      </c>
      <c r="E153" s="178">
        <v>14.3</v>
      </c>
      <c r="F153" s="179"/>
      <c r="G153" s="180">
        <f>ROUND(E153*F153,2)</f>
        <v>0</v>
      </c>
      <c r="H153" s="179"/>
      <c r="I153" s="180">
        <f>ROUND(E153*H153,2)</f>
        <v>0</v>
      </c>
      <c r="J153" s="179"/>
      <c r="K153" s="180">
        <f>ROUND(E153*J153,2)</f>
        <v>0</v>
      </c>
      <c r="L153" s="180">
        <v>21</v>
      </c>
      <c r="M153" s="180">
        <f>G153*(1+L153/100)</f>
        <v>0</v>
      </c>
      <c r="N153" s="180">
        <v>0.441</v>
      </c>
      <c r="O153" s="180">
        <f>ROUND(E153*N153,2)</f>
        <v>6.31</v>
      </c>
      <c r="P153" s="180">
        <v>0</v>
      </c>
      <c r="Q153" s="180">
        <f>ROUND(E153*P153,2)</f>
        <v>0</v>
      </c>
      <c r="R153" s="180"/>
      <c r="S153" s="180" t="s">
        <v>114</v>
      </c>
      <c r="T153" s="181" t="s">
        <v>114</v>
      </c>
      <c r="U153" s="157">
        <v>2.9000000000000001E-2</v>
      </c>
      <c r="V153" s="157">
        <f>ROUND(E153*U153,2)</f>
        <v>0.41</v>
      </c>
      <c r="W153" s="157"/>
      <c r="X153" s="157" t="s">
        <v>115</v>
      </c>
      <c r="Y153" s="148"/>
      <c r="Z153" s="148"/>
      <c r="AA153" s="148"/>
      <c r="AB153" s="148"/>
      <c r="AC153" s="148"/>
      <c r="AD153" s="148"/>
      <c r="AE153" s="148"/>
      <c r="AF153" s="148"/>
      <c r="AG153" s="148" t="s">
        <v>116</v>
      </c>
      <c r="AH153" s="148"/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55"/>
      <c r="B154" s="156"/>
      <c r="C154" s="193" t="s">
        <v>197</v>
      </c>
      <c r="D154" s="158"/>
      <c r="E154" s="159"/>
      <c r="F154" s="157"/>
      <c r="G154" s="157"/>
      <c r="H154" s="157"/>
      <c r="I154" s="157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57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118</v>
      </c>
      <c r="AH154" s="148">
        <v>0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55"/>
      <c r="B155" s="156"/>
      <c r="C155" s="193" t="s">
        <v>304</v>
      </c>
      <c r="D155" s="158"/>
      <c r="E155" s="159">
        <v>14.3</v>
      </c>
      <c r="F155" s="157"/>
      <c r="G155" s="157"/>
      <c r="H155" s="157"/>
      <c r="I155" s="157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57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118</v>
      </c>
      <c r="AH155" s="148">
        <v>5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55"/>
      <c r="B156" s="156"/>
      <c r="C156" s="194" t="s">
        <v>121</v>
      </c>
      <c r="D156" s="160"/>
      <c r="E156" s="161">
        <v>14.3</v>
      </c>
      <c r="F156" s="157"/>
      <c r="G156" s="157"/>
      <c r="H156" s="157"/>
      <c r="I156" s="157"/>
      <c r="J156" s="157"/>
      <c r="K156" s="157"/>
      <c r="L156" s="157"/>
      <c r="M156" s="157"/>
      <c r="N156" s="157"/>
      <c r="O156" s="157"/>
      <c r="P156" s="157"/>
      <c r="Q156" s="157"/>
      <c r="R156" s="157"/>
      <c r="S156" s="157"/>
      <c r="T156" s="157"/>
      <c r="U156" s="157"/>
      <c r="V156" s="157"/>
      <c r="W156" s="157"/>
      <c r="X156" s="157"/>
      <c r="Y156" s="148"/>
      <c r="Z156" s="148"/>
      <c r="AA156" s="148"/>
      <c r="AB156" s="148"/>
      <c r="AC156" s="148"/>
      <c r="AD156" s="148"/>
      <c r="AE156" s="148"/>
      <c r="AF156" s="148"/>
      <c r="AG156" s="148" t="s">
        <v>118</v>
      </c>
      <c r="AH156" s="148">
        <v>1</v>
      </c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x14ac:dyDescent="0.2">
      <c r="A157" s="169" t="s">
        <v>109</v>
      </c>
      <c r="B157" s="170" t="s">
        <v>73</v>
      </c>
      <c r="C157" s="191" t="s">
        <v>74</v>
      </c>
      <c r="D157" s="171"/>
      <c r="E157" s="172"/>
      <c r="F157" s="173"/>
      <c r="G157" s="173">
        <f>SUMIF(AG158:AG158,"&lt;&gt;NOR",G158:G158)</f>
        <v>0</v>
      </c>
      <c r="H157" s="173"/>
      <c r="I157" s="173">
        <f>SUM(I158:I158)</f>
        <v>0</v>
      </c>
      <c r="J157" s="173"/>
      <c r="K157" s="173">
        <f>SUM(K158:K158)</f>
        <v>0</v>
      </c>
      <c r="L157" s="173"/>
      <c r="M157" s="173">
        <f>SUM(M158:M158)</f>
        <v>0</v>
      </c>
      <c r="N157" s="173"/>
      <c r="O157" s="173">
        <f>SUM(O158:O158)</f>
        <v>0</v>
      </c>
      <c r="P157" s="173"/>
      <c r="Q157" s="173">
        <f>SUM(Q158:Q158)</f>
        <v>0</v>
      </c>
      <c r="R157" s="173"/>
      <c r="S157" s="173"/>
      <c r="T157" s="174"/>
      <c r="U157" s="168"/>
      <c r="V157" s="168">
        <f>SUM(V158:V158)</f>
        <v>7.51</v>
      </c>
      <c r="W157" s="168"/>
      <c r="X157" s="168"/>
      <c r="AG157" t="s">
        <v>110</v>
      </c>
    </row>
    <row r="158" spans="1:60" outlineLevel="1" x14ac:dyDescent="0.2">
      <c r="A158" s="183">
        <v>26</v>
      </c>
      <c r="B158" s="184" t="s">
        <v>221</v>
      </c>
      <c r="C158" s="199" t="s">
        <v>222</v>
      </c>
      <c r="D158" s="185" t="s">
        <v>151</v>
      </c>
      <c r="E158" s="186">
        <v>19.250330000000002</v>
      </c>
      <c r="F158" s="187"/>
      <c r="G158" s="188">
        <f>ROUND(E158*F158,2)</f>
        <v>0</v>
      </c>
      <c r="H158" s="187"/>
      <c r="I158" s="188">
        <f>ROUND(E158*H158,2)</f>
        <v>0</v>
      </c>
      <c r="J158" s="187"/>
      <c r="K158" s="188">
        <f>ROUND(E158*J158,2)</f>
        <v>0</v>
      </c>
      <c r="L158" s="188">
        <v>21</v>
      </c>
      <c r="M158" s="188">
        <f>G158*(1+L158/100)</f>
        <v>0</v>
      </c>
      <c r="N158" s="188">
        <v>0</v>
      </c>
      <c r="O158" s="188">
        <f>ROUND(E158*N158,2)</f>
        <v>0</v>
      </c>
      <c r="P158" s="188">
        <v>0</v>
      </c>
      <c r="Q158" s="188">
        <f>ROUND(E158*P158,2)</f>
        <v>0</v>
      </c>
      <c r="R158" s="188"/>
      <c r="S158" s="188" t="s">
        <v>114</v>
      </c>
      <c r="T158" s="189" t="s">
        <v>114</v>
      </c>
      <c r="U158" s="157">
        <v>0.39</v>
      </c>
      <c r="V158" s="157">
        <f>ROUND(E158*U158,2)</f>
        <v>7.51</v>
      </c>
      <c r="W158" s="157"/>
      <c r="X158" s="157" t="s">
        <v>223</v>
      </c>
      <c r="Y158" s="148"/>
      <c r="Z158" s="148"/>
      <c r="AA158" s="148"/>
      <c r="AB158" s="148"/>
      <c r="AC158" s="148"/>
      <c r="AD158" s="148"/>
      <c r="AE158" s="148"/>
      <c r="AF158" s="148"/>
      <c r="AG158" s="148" t="s">
        <v>224</v>
      </c>
      <c r="AH158" s="148"/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x14ac:dyDescent="0.2">
      <c r="A159" s="169" t="s">
        <v>109</v>
      </c>
      <c r="B159" s="170" t="s">
        <v>76</v>
      </c>
      <c r="C159" s="191" t="s">
        <v>77</v>
      </c>
      <c r="D159" s="171"/>
      <c r="E159" s="172"/>
      <c r="F159" s="173"/>
      <c r="G159" s="173">
        <f>SUMIF(AG160:AG175,"&lt;&gt;NOR",G160:G175)</f>
        <v>0</v>
      </c>
      <c r="H159" s="173"/>
      <c r="I159" s="173">
        <f>SUM(I160:I175)</f>
        <v>0</v>
      </c>
      <c r="J159" s="173"/>
      <c r="K159" s="173">
        <f>SUM(K160:K175)</f>
        <v>0</v>
      </c>
      <c r="L159" s="173"/>
      <c r="M159" s="173">
        <f>SUM(M160:M175)</f>
        <v>0</v>
      </c>
      <c r="N159" s="173"/>
      <c r="O159" s="173">
        <f>SUM(O160:O175)</f>
        <v>0</v>
      </c>
      <c r="P159" s="173"/>
      <c r="Q159" s="173">
        <f>SUM(Q160:Q175)</f>
        <v>0</v>
      </c>
      <c r="R159" s="173"/>
      <c r="S159" s="173"/>
      <c r="T159" s="174"/>
      <c r="U159" s="168"/>
      <c r="V159" s="168">
        <f>SUM(V160:V175)</f>
        <v>0</v>
      </c>
      <c r="W159" s="168"/>
      <c r="X159" s="168"/>
      <c r="AG159" t="s">
        <v>110</v>
      </c>
    </row>
    <row r="160" spans="1:60" outlineLevel="1" x14ac:dyDescent="0.2">
      <c r="A160" s="183">
        <v>27</v>
      </c>
      <c r="B160" s="184" t="s">
        <v>305</v>
      </c>
      <c r="C160" s="199" t="s">
        <v>306</v>
      </c>
      <c r="D160" s="185" t="s">
        <v>204</v>
      </c>
      <c r="E160" s="186">
        <v>6</v>
      </c>
      <c r="F160" s="187"/>
      <c r="G160" s="188">
        <f t="shared" ref="G160:G175" si="0">ROUND(E160*F160,2)</f>
        <v>0</v>
      </c>
      <c r="H160" s="187"/>
      <c r="I160" s="188">
        <f t="shared" ref="I160:I175" si="1">ROUND(E160*H160,2)</f>
        <v>0</v>
      </c>
      <c r="J160" s="187"/>
      <c r="K160" s="188">
        <f t="shared" ref="K160:K175" si="2">ROUND(E160*J160,2)</f>
        <v>0</v>
      </c>
      <c r="L160" s="188">
        <v>21</v>
      </c>
      <c r="M160" s="188">
        <f t="shared" ref="M160:M175" si="3">G160*(1+L160/100)</f>
        <v>0</v>
      </c>
      <c r="N160" s="188">
        <v>0</v>
      </c>
      <c r="O160" s="188">
        <f t="shared" ref="O160:O175" si="4">ROUND(E160*N160,2)</f>
        <v>0</v>
      </c>
      <c r="P160" s="188">
        <v>0</v>
      </c>
      <c r="Q160" s="188">
        <f t="shared" ref="Q160:Q175" si="5">ROUND(E160*P160,2)</f>
        <v>0</v>
      </c>
      <c r="R160" s="188"/>
      <c r="S160" s="188" t="s">
        <v>208</v>
      </c>
      <c r="T160" s="189" t="s">
        <v>209</v>
      </c>
      <c r="U160" s="157">
        <v>0</v>
      </c>
      <c r="V160" s="157">
        <f t="shared" ref="V160:V175" si="6">ROUND(E160*U160,2)</f>
        <v>0</v>
      </c>
      <c r="W160" s="157"/>
      <c r="X160" s="157" t="s">
        <v>115</v>
      </c>
      <c r="Y160" s="148"/>
      <c r="Z160" s="148"/>
      <c r="AA160" s="148"/>
      <c r="AB160" s="148"/>
      <c r="AC160" s="148"/>
      <c r="AD160" s="148"/>
      <c r="AE160" s="148"/>
      <c r="AF160" s="148"/>
      <c r="AG160" s="148" t="s">
        <v>307</v>
      </c>
      <c r="AH160" s="148"/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83">
        <v>28</v>
      </c>
      <c r="B161" s="184" t="s">
        <v>308</v>
      </c>
      <c r="C161" s="199" t="s">
        <v>309</v>
      </c>
      <c r="D161" s="185" t="s">
        <v>204</v>
      </c>
      <c r="E161" s="186">
        <v>6</v>
      </c>
      <c r="F161" s="187"/>
      <c r="G161" s="188">
        <f t="shared" si="0"/>
        <v>0</v>
      </c>
      <c r="H161" s="187"/>
      <c r="I161" s="188">
        <f t="shared" si="1"/>
        <v>0</v>
      </c>
      <c r="J161" s="187"/>
      <c r="K161" s="188">
        <f t="shared" si="2"/>
        <v>0</v>
      </c>
      <c r="L161" s="188">
        <v>21</v>
      </c>
      <c r="M161" s="188">
        <f t="shared" si="3"/>
        <v>0</v>
      </c>
      <c r="N161" s="188">
        <v>0</v>
      </c>
      <c r="O161" s="188">
        <f t="shared" si="4"/>
        <v>0</v>
      </c>
      <c r="P161" s="188">
        <v>0</v>
      </c>
      <c r="Q161" s="188">
        <f t="shared" si="5"/>
        <v>0</v>
      </c>
      <c r="R161" s="188"/>
      <c r="S161" s="188" t="s">
        <v>208</v>
      </c>
      <c r="T161" s="189" t="s">
        <v>209</v>
      </c>
      <c r="U161" s="157">
        <v>0</v>
      </c>
      <c r="V161" s="157">
        <f t="shared" si="6"/>
        <v>0</v>
      </c>
      <c r="W161" s="157"/>
      <c r="X161" s="157" t="s">
        <v>115</v>
      </c>
      <c r="Y161" s="148"/>
      <c r="Z161" s="148"/>
      <c r="AA161" s="148"/>
      <c r="AB161" s="148"/>
      <c r="AC161" s="148"/>
      <c r="AD161" s="148"/>
      <c r="AE161" s="148"/>
      <c r="AF161" s="148"/>
      <c r="AG161" s="148" t="s">
        <v>307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">
      <c r="A162" s="183">
        <v>29</v>
      </c>
      <c r="B162" s="184" t="s">
        <v>310</v>
      </c>
      <c r="C162" s="199" t="s">
        <v>311</v>
      </c>
      <c r="D162" s="185" t="s">
        <v>204</v>
      </c>
      <c r="E162" s="186">
        <v>38</v>
      </c>
      <c r="F162" s="187"/>
      <c r="G162" s="188">
        <f t="shared" si="0"/>
        <v>0</v>
      </c>
      <c r="H162" s="187"/>
      <c r="I162" s="188">
        <f t="shared" si="1"/>
        <v>0</v>
      </c>
      <c r="J162" s="187"/>
      <c r="K162" s="188">
        <f t="shared" si="2"/>
        <v>0</v>
      </c>
      <c r="L162" s="188">
        <v>21</v>
      </c>
      <c r="M162" s="188">
        <f t="shared" si="3"/>
        <v>0</v>
      </c>
      <c r="N162" s="188">
        <v>0</v>
      </c>
      <c r="O162" s="188">
        <f t="shared" si="4"/>
        <v>0</v>
      </c>
      <c r="P162" s="188">
        <v>0</v>
      </c>
      <c r="Q162" s="188">
        <f t="shared" si="5"/>
        <v>0</v>
      </c>
      <c r="R162" s="188"/>
      <c r="S162" s="188" t="s">
        <v>208</v>
      </c>
      <c r="T162" s="189" t="s">
        <v>209</v>
      </c>
      <c r="U162" s="157">
        <v>0</v>
      </c>
      <c r="V162" s="157">
        <f t="shared" si="6"/>
        <v>0</v>
      </c>
      <c r="W162" s="157"/>
      <c r="X162" s="157" t="s">
        <v>115</v>
      </c>
      <c r="Y162" s="148"/>
      <c r="Z162" s="148"/>
      <c r="AA162" s="148"/>
      <c r="AB162" s="148"/>
      <c r="AC162" s="148"/>
      <c r="AD162" s="148"/>
      <c r="AE162" s="148"/>
      <c r="AF162" s="148"/>
      <c r="AG162" s="148" t="s">
        <v>307</v>
      </c>
      <c r="AH162" s="148"/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">
      <c r="A163" s="183">
        <v>30</v>
      </c>
      <c r="B163" s="184" t="s">
        <v>312</v>
      </c>
      <c r="C163" s="199" t="s">
        <v>313</v>
      </c>
      <c r="D163" s="185" t="s">
        <v>314</v>
      </c>
      <c r="E163" s="186">
        <v>19</v>
      </c>
      <c r="F163" s="187"/>
      <c r="G163" s="188">
        <f t="shared" si="0"/>
        <v>0</v>
      </c>
      <c r="H163" s="187"/>
      <c r="I163" s="188">
        <f t="shared" si="1"/>
        <v>0</v>
      </c>
      <c r="J163" s="187"/>
      <c r="K163" s="188">
        <f t="shared" si="2"/>
        <v>0</v>
      </c>
      <c r="L163" s="188">
        <v>21</v>
      </c>
      <c r="M163" s="188">
        <f t="shared" si="3"/>
        <v>0</v>
      </c>
      <c r="N163" s="188">
        <v>0</v>
      </c>
      <c r="O163" s="188">
        <f t="shared" si="4"/>
        <v>0</v>
      </c>
      <c r="P163" s="188">
        <v>0</v>
      </c>
      <c r="Q163" s="188">
        <f t="shared" si="5"/>
        <v>0</v>
      </c>
      <c r="R163" s="188"/>
      <c r="S163" s="188" t="s">
        <v>208</v>
      </c>
      <c r="T163" s="189" t="s">
        <v>209</v>
      </c>
      <c r="U163" s="157">
        <v>0</v>
      </c>
      <c r="V163" s="157">
        <f t="shared" si="6"/>
        <v>0</v>
      </c>
      <c r="W163" s="157"/>
      <c r="X163" s="157" t="s">
        <v>115</v>
      </c>
      <c r="Y163" s="148"/>
      <c r="Z163" s="148"/>
      <c r="AA163" s="148"/>
      <c r="AB163" s="148"/>
      <c r="AC163" s="148"/>
      <c r="AD163" s="148"/>
      <c r="AE163" s="148"/>
      <c r="AF163" s="148"/>
      <c r="AG163" s="148" t="s">
        <v>307</v>
      </c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ht="33.75" outlineLevel="1" x14ac:dyDescent="0.2">
      <c r="A164" s="183">
        <v>31</v>
      </c>
      <c r="B164" s="184" t="s">
        <v>315</v>
      </c>
      <c r="C164" s="199" t="s">
        <v>316</v>
      </c>
      <c r="D164" s="185" t="s">
        <v>314</v>
      </c>
      <c r="E164" s="186">
        <v>1</v>
      </c>
      <c r="F164" s="187"/>
      <c r="G164" s="188">
        <f t="shared" si="0"/>
        <v>0</v>
      </c>
      <c r="H164" s="187"/>
      <c r="I164" s="188">
        <f t="shared" si="1"/>
        <v>0</v>
      </c>
      <c r="J164" s="187"/>
      <c r="K164" s="188">
        <f t="shared" si="2"/>
        <v>0</v>
      </c>
      <c r="L164" s="188">
        <v>21</v>
      </c>
      <c r="M164" s="188">
        <f t="shared" si="3"/>
        <v>0</v>
      </c>
      <c r="N164" s="188">
        <v>0</v>
      </c>
      <c r="O164" s="188">
        <f t="shared" si="4"/>
        <v>0</v>
      </c>
      <c r="P164" s="188">
        <v>0</v>
      </c>
      <c r="Q164" s="188">
        <f t="shared" si="5"/>
        <v>0</v>
      </c>
      <c r="R164" s="188"/>
      <c r="S164" s="188" t="s">
        <v>208</v>
      </c>
      <c r="T164" s="189" t="s">
        <v>209</v>
      </c>
      <c r="U164" s="157">
        <v>0</v>
      </c>
      <c r="V164" s="157">
        <f t="shared" si="6"/>
        <v>0</v>
      </c>
      <c r="W164" s="157"/>
      <c r="X164" s="157" t="s">
        <v>153</v>
      </c>
      <c r="Y164" s="148"/>
      <c r="Z164" s="148"/>
      <c r="AA164" s="148"/>
      <c r="AB164" s="148"/>
      <c r="AC164" s="148"/>
      <c r="AD164" s="148"/>
      <c r="AE164" s="148"/>
      <c r="AF164" s="148"/>
      <c r="AG164" s="148" t="s">
        <v>317</v>
      </c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ht="22.5" outlineLevel="1" x14ac:dyDescent="0.2">
      <c r="A165" s="183">
        <v>32</v>
      </c>
      <c r="B165" s="184" t="s">
        <v>318</v>
      </c>
      <c r="C165" s="199" t="s">
        <v>319</v>
      </c>
      <c r="D165" s="185" t="s">
        <v>314</v>
      </c>
      <c r="E165" s="186">
        <v>1</v>
      </c>
      <c r="F165" s="187"/>
      <c r="G165" s="188">
        <f t="shared" si="0"/>
        <v>0</v>
      </c>
      <c r="H165" s="187"/>
      <c r="I165" s="188">
        <f t="shared" si="1"/>
        <v>0</v>
      </c>
      <c r="J165" s="187"/>
      <c r="K165" s="188">
        <f t="shared" si="2"/>
        <v>0</v>
      </c>
      <c r="L165" s="188">
        <v>21</v>
      </c>
      <c r="M165" s="188">
        <f t="shared" si="3"/>
        <v>0</v>
      </c>
      <c r="N165" s="188">
        <v>0</v>
      </c>
      <c r="O165" s="188">
        <f t="shared" si="4"/>
        <v>0</v>
      </c>
      <c r="P165" s="188">
        <v>0</v>
      </c>
      <c r="Q165" s="188">
        <f t="shared" si="5"/>
        <v>0</v>
      </c>
      <c r="R165" s="188"/>
      <c r="S165" s="188" t="s">
        <v>208</v>
      </c>
      <c r="T165" s="189" t="s">
        <v>209</v>
      </c>
      <c r="U165" s="157">
        <v>0</v>
      </c>
      <c r="V165" s="157">
        <f t="shared" si="6"/>
        <v>0</v>
      </c>
      <c r="W165" s="157"/>
      <c r="X165" s="157" t="s">
        <v>153</v>
      </c>
      <c r="Y165" s="148"/>
      <c r="Z165" s="148"/>
      <c r="AA165" s="148"/>
      <c r="AB165" s="148"/>
      <c r="AC165" s="148"/>
      <c r="AD165" s="148"/>
      <c r="AE165" s="148"/>
      <c r="AF165" s="148"/>
      <c r="AG165" s="148" t="s">
        <v>317</v>
      </c>
      <c r="AH165" s="148"/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83">
        <v>33</v>
      </c>
      <c r="B166" s="184" t="s">
        <v>320</v>
      </c>
      <c r="C166" s="199" t="s">
        <v>321</v>
      </c>
      <c r="D166" s="185" t="s">
        <v>204</v>
      </c>
      <c r="E166" s="186">
        <v>36</v>
      </c>
      <c r="F166" s="187"/>
      <c r="G166" s="188">
        <f t="shared" si="0"/>
        <v>0</v>
      </c>
      <c r="H166" s="187"/>
      <c r="I166" s="188">
        <f t="shared" si="1"/>
        <v>0</v>
      </c>
      <c r="J166" s="187"/>
      <c r="K166" s="188">
        <f t="shared" si="2"/>
        <v>0</v>
      </c>
      <c r="L166" s="188">
        <v>21</v>
      </c>
      <c r="M166" s="188">
        <f t="shared" si="3"/>
        <v>0</v>
      </c>
      <c r="N166" s="188">
        <v>0</v>
      </c>
      <c r="O166" s="188">
        <f t="shared" si="4"/>
        <v>0</v>
      </c>
      <c r="P166" s="188">
        <v>0</v>
      </c>
      <c r="Q166" s="188">
        <f t="shared" si="5"/>
        <v>0</v>
      </c>
      <c r="R166" s="188"/>
      <c r="S166" s="188" t="s">
        <v>208</v>
      </c>
      <c r="T166" s="189" t="s">
        <v>209</v>
      </c>
      <c r="U166" s="157">
        <v>0</v>
      </c>
      <c r="V166" s="157">
        <f t="shared" si="6"/>
        <v>0</v>
      </c>
      <c r="W166" s="157"/>
      <c r="X166" s="157" t="s">
        <v>115</v>
      </c>
      <c r="Y166" s="148"/>
      <c r="Z166" s="148"/>
      <c r="AA166" s="148"/>
      <c r="AB166" s="148"/>
      <c r="AC166" s="148"/>
      <c r="AD166" s="148"/>
      <c r="AE166" s="148"/>
      <c r="AF166" s="148"/>
      <c r="AG166" s="148" t="s">
        <v>307</v>
      </c>
      <c r="AH166" s="148"/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">
      <c r="A167" s="183">
        <v>34</v>
      </c>
      <c r="B167" s="184" t="s">
        <v>322</v>
      </c>
      <c r="C167" s="199" t="s">
        <v>323</v>
      </c>
      <c r="D167" s="185" t="s">
        <v>204</v>
      </c>
      <c r="E167" s="186">
        <v>4</v>
      </c>
      <c r="F167" s="187"/>
      <c r="G167" s="188">
        <f t="shared" si="0"/>
        <v>0</v>
      </c>
      <c r="H167" s="187"/>
      <c r="I167" s="188">
        <f t="shared" si="1"/>
        <v>0</v>
      </c>
      <c r="J167" s="187"/>
      <c r="K167" s="188">
        <f t="shared" si="2"/>
        <v>0</v>
      </c>
      <c r="L167" s="188">
        <v>21</v>
      </c>
      <c r="M167" s="188">
        <f t="shared" si="3"/>
        <v>0</v>
      </c>
      <c r="N167" s="188">
        <v>0</v>
      </c>
      <c r="O167" s="188">
        <f t="shared" si="4"/>
        <v>0</v>
      </c>
      <c r="P167" s="188">
        <v>0</v>
      </c>
      <c r="Q167" s="188">
        <f t="shared" si="5"/>
        <v>0</v>
      </c>
      <c r="R167" s="188"/>
      <c r="S167" s="188" t="s">
        <v>208</v>
      </c>
      <c r="T167" s="189" t="s">
        <v>209</v>
      </c>
      <c r="U167" s="157">
        <v>0</v>
      </c>
      <c r="V167" s="157">
        <f t="shared" si="6"/>
        <v>0</v>
      </c>
      <c r="W167" s="157"/>
      <c r="X167" s="157" t="s">
        <v>115</v>
      </c>
      <c r="Y167" s="148"/>
      <c r="Z167" s="148"/>
      <c r="AA167" s="148"/>
      <c r="AB167" s="148"/>
      <c r="AC167" s="148"/>
      <c r="AD167" s="148"/>
      <c r="AE167" s="148"/>
      <c r="AF167" s="148"/>
      <c r="AG167" s="148" t="s">
        <v>307</v>
      </c>
      <c r="AH167" s="148"/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83">
        <v>35</v>
      </c>
      <c r="B168" s="184" t="s">
        <v>324</v>
      </c>
      <c r="C168" s="199" t="s">
        <v>325</v>
      </c>
      <c r="D168" s="185" t="s">
        <v>204</v>
      </c>
      <c r="E168" s="186">
        <v>15</v>
      </c>
      <c r="F168" s="187"/>
      <c r="G168" s="188">
        <f t="shared" si="0"/>
        <v>0</v>
      </c>
      <c r="H168" s="187"/>
      <c r="I168" s="188">
        <f t="shared" si="1"/>
        <v>0</v>
      </c>
      <c r="J168" s="187"/>
      <c r="K168" s="188">
        <f t="shared" si="2"/>
        <v>0</v>
      </c>
      <c r="L168" s="188">
        <v>21</v>
      </c>
      <c r="M168" s="188">
        <f t="shared" si="3"/>
        <v>0</v>
      </c>
      <c r="N168" s="188">
        <v>0</v>
      </c>
      <c r="O168" s="188">
        <f t="shared" si="4"/>
        <v>0</v>
      </c>
      <c r="P168" s="188">
        <v>0</v>
      </c>
      <c r="Q168" s="188">
        <f t="shared" si="5"/>
        <v>0</v>
      </c>
      <c r="R168" s="188"/>
      <c r="S168" s="188" t="s">
        <v>208</v>
      </c>
      <c r="T168" s="189" t="s">
        <v>209</v>
      </c>
      <c r="U168" s="157">
        <v>0</v>
      </c>
      <c r="V168" s="157">
        <f t="shared" si="6"/>
        <v>0</v>
      </c>
      <c r="W168" s="157"/>
      <c r="X168" s="157" t="s">
        <v>115</v>
      </c>
      <c r="Y168" s="148"/>
      <c r="Z168" s="148"/>
      <c r="AA168" s="148"/>
      <c r="AB168" s="148"/>
      <c r="AC168" s="148"/>
      <c r="AD168" s="148"/>
      <c r="AE168" s="148"/>
      <c r="AF168" s="148"/>
      <c r="AG168" s="148" t="s">
        <v>307</v>
      </c>
      <c r="AH168" s="148"/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">
      <c r="A169" s="183">
        <v>36</v>
      </c>
      <c r="B169" s="184" t="s">
        <v>326</v>
      </c>
      <c r="C169" s="199" t="s">
        <v>327</v>
      </c>
      <c r="D169" s="185" t="s">
        <v>204</v>
      </c>
      <c r="E169" s="186">
        <v>5</v>
      </c>
      <c r="F169" s="187"/>
      <c r="G169" s="188">
        <f t="shared" si="0"/>
        <v>0</v>
      </c>
      <c r="H169" s="187"/>
      <c r="I169" s="188">
        <f t="shared" si="1"/>
        <v>0</v>
      </c>
      <c r="J169" s="187"/>
      <c r="K169" s="188">
        <f t="shared" si="2"/>
        <v>0</v>
      </c>
      <c r="L169" s="188">
        <v>21</v>
      </c>
      <c r="M169" s="188">
        <f t="shared" si="3"/>
        <v>0</v>
      </c>
      <c r="N169" s="188">
        <v>0</v>
      </c>
      <c r="O169" s="188">
        <f t="shared" si="4"/>
        <v>0</v>
      </c>
      <c r="P169" s="188">
        <v>0</v>
      </c>
      <c r="Q169" s="188">
        <f t="shared" si="5"/>
        <v>0</v>
      </c>
      <c r="R169" s="188"/>
      <c r="S169" s="188" t="s">
        <v>208</v>
      </c>
      <c r="T169" s="189" t="s">
        <v>209</v>
      </c>
      <c r="U169" s="157">
        <v>0</v>
      </c>
      <c r="V169" s="157">
        <f t="shared" si="6"/>
        <v>0</v>
      </c>
      <c r="W169" s="157"/>
      <c r="X169" s="157" t="s">
        <v>115</v>
      </c>
      <c r="Y169" s="148"/>
      <c r="Z169" s="148"/>
      <c r="AA169" s="148"/>
      <c r="AB169" s="148"/>
      <c r="AC169" s="148"/>
      <c r="AD169" s="148"/>
      <c r="AE169" s="148"/>
      <c r="AF169" s="148"/>
      <c r="AG169" s="148" t="s">
        <v>307</v>
      </c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">
      <c r="A170" s="183">
        <v>37</v>
      </c>
      <c r="B170" s="184" t="s">
        <v>328</v>
      </c>
      <c r="C170" s="199" t="s">
        <v>329</v>
      </c>
      <c r="D170" s="185" t="s">
        <v>314</v>
      </c>
      <c r="E170" s="186">
        <v>6</v>
      </c>
      <c r="F170" s="187"/>
      <c r="G170" s="188">
        <f t="shared" si="0"/>
        <v>0</v>
      </c>
      <c r="H170" s="187"/>
      <c r="I170" s="188">
        <f t="shared" si="1"/>
        <v>0</v>
      </c>
      <c r="J170" s="187"/>
      <c r="K170" s="188">
        <f t="shared" si="2"/>
        <v>0</v>
      </c>
      <c r="L170" s="188">
        <v>21</v>
      </c>
      <c r="M170" s="188">
        <f t="shared" si="3"/>
        <v>0</v>
      </c>
      <c r="N170" s="188">
        <v>0</v>
      </c>
      <c r="O170" s="188">
        <f t="shared" si="4"/>
        <v>0</v>
      </c>
      <c r="P170" s="188">
        <v>0</v>
      </c>
      <c r="Q170" s="188">
        <f t="shared" si="5"/>
        <v>0</v>
      </c>
      <c r="R170" s="188"/>
      <c r="S170" s="188" t="s">
        <v>208</v>
      </c>
      <c r="T170" s="189" t="s">
        <v>209</v>
      </c>
      <c r="U170" s="157">
        <v>0</v>
      </c>
      <c r="V170" s="157">
        <f t="shared" si="6"/>
        <v>0</v>
      </c>
      <c r="W170" s="157"/>
      <c r="X170" s="157" t="s">
        <v>115</v>
      </c>
      <c r="Y170" s="148"/>
      <c r="Z170" s="148"/>
      <c r="AA170" s="148"/>
      <c r="AB170" s="148"/>
      <c r="AC170" s="148"/>
      <c r="AD170" s="148"/>
      <c r="AE170" s="148"/>
      <c r="AF170" s="148"/>
      <c r="AG170" s="148" t="s">
        <v>307</v>
      </c>
      <c r="AH170" s="148"/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83">
        <v>38</v>
      </c>
      <c r="B171" s="184" t="s">
        <v>330</v>
      </c>
      <c r="C171" s="199" t="s">
        <v>331</v>
      </c>
      <c r="D171" s="185" t="s">
        <v>314</v>
      </c>
      <c r="E171" s="186">
        <v>1</v>
      </c>
      <c r="F171" s="187"/>
      <c r="G171" s="188">
        <f t="shared" si="0"/>
        <v>0</v>
      </c>
      <c r="H171" s="187"/>
      <c r="I171" s="188">
        <f t="shared" si="1"/>
        <v>0</v>
      </c>
      <c r="J171" s="187"/>
      <c r="K171" s="188">
        <f t="shared" si="2"/>
        <v>0</v>
      </c>
      <c r="L171" s="188">
        <v>21</v>
      </c>
      <c r="M171" s="188">
        <f t="shared" si="3"/>
        <v>0</v>
      </c>
      <c r="N171" s="188">
        <v>0</v>
      </c>
      <c r="O171" s="188">
        <f t="shared" si="4"/>
        <v>0</v>
      </c>
      <c r="P171" s="188">
        <v>0</v>
      </c>
      <c r="Q171" s="188">
        <f t="shared" si="5"/>
        <v>0</v>
      </c>
      <c r="R171" s="188"/>
      <c r="S171" s="188" t="s">
        <v>208</v>
      </c>
      <c r="T171" s="189" t="s">
        <v>209</v>
      </c>
      <c r="U171" s="157">
        <v>0</v>
      </c>
      <c r="V171" s="157">
        <f t="shared" si="6"/>
        <v>0</v>
      </c>
      <c r="W171" s="157"/>
      <c r="X171" s="157" t="s">
        <v>153</v>
      </c>
      <c r="Y171" s="148"/>
      <c r="Z171" s="148"/>
      <c r="AA171" s="148"/>
      <c r="AB171" s="148"/>
      <c r="AC171" s="148"/>
      <c r="AD171" s="148"/>
      <c r="AE171" s="148"/>
      <c r="AF171" s="148"/>
      <c r="AG171" s="148" t="s">
        <v>317</v>
      </c>
      <c r="AH171" s="148"/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 x14ac:dyDescent="0.2">
      <c r="A172" s="183">
        <v>39</v>
      </c>
      <c r="B172" s="184" t="s">
        <v>332</v>
      </c>
      <c r="C172" s="199" t="s">
        <v>333</v>
      </c>
      <c r="D172" s="185" t="s">
        <v>334</v>
      </c>
      <c r="E172" s="186">
        <v>1</v>
      </c>
      <c r="F172" s="187"/>
      <c r="G172" s="188">
        <f t="shared" si="0"/>
        <v>0</v>
      </c>
      <c r="H172" s="187"/>
      <c r="I172" s="188">
        <f t="shared" si="1"/>
        <v>0</v>
      </c>
      <c r="J172" s="187"/>
      <c r="K172" s="188">
        <f t="shared" si="2"/>
        <v>0</v>
      </c>
      <c r="L172" s="188">
        <v>21</v>
      </c>
      <c r="M172" s="188">
        <f t="shared" si="3"/>
        <v>0</v>
      </c>
      <c r="N172" s="188">
        <v>0</v>
      </c>
      <c r="O172" s="188">
        <f t="shared" si="4"/>
        <v>0</v>
      </c>
      <c r="P172" s="188">
        <v>0</v>
      </c>
      <c r="Q172" s="188">
        <f t="shared" si="5"/>
        <v>0</v>
      </c>
      <c r="R172" s="188"/>
      <c r="S172" s="188" t="s">
        <v>208</v>
      </c>
      <c r="T172" s="189" t="s">
        <v>209</v>
      </c>
      <c r="U172" s="157">
        <v>0</v>
      </c>
      <c r="V172" s="157">
        <f t="shared" si="6"/>
        <v>0</v>
      </c>
      <c r="W172" s="157"/>
      <c r="X172" s="157" t="s">
        <v>115</v>
      </c>
      <c r="Y172" s="148"/>
      <c r="Z172" s="148"/>
      <c r="AA172" s="148"/>
      <c r="AB172" s="148"/>
      <c r="AC172" s="148"/>
      <c r="AD172" s="148"/>
      <c r="AE172" s="148"/>
      <c r="AF172" s="148"/>
      <c r="AG172" s="148" t="s">
        <v>307</v>
      </c>
      <c r="AH172" s="148"/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">
      <c r="A173" s="183">
        <v>40</v>
      </c>
      <c r="B173" s="184" t="s">
        <v>335</v>
      </c>
      <c r="C173" s="199" t="s">
        <v>336</v>
      </c>
      <c r="D173" s="185" t="s">
        <v>334</v>
      </c>
      <c r="E173" s="186">
        <v>1</v>
      </c>
      <c r="F173" s="187"/>
      <c r="G173" s="188">
        <f t="shared" si="0"/>
        <v>0</v>
      </c>
      <c r="H173" s="187"/>
      <c r="I173" s="188">
        <f t="shared" si="1"/>
        <v>0</v>
      </c>
      <c r="J173" s="187"/>
      <c r="K173" s="188">
        <f t="shared" si="2"/>
        <v>0</v>
      </c>
      <c r="L173" s="188">
        <v>21</v>
      </c>
      <c r="M173" s="188">
        <f t="shared" si="3"/>
        <v>0</v>
      </c>
      <c r="N173" s="188">
        <v>0</v>
      </c>
      <c r="O173" s="188">
        <f t="shared" si="4"/>
        <v>0</v>
      </c>
      <c r="P173" s="188">
        <v>0</v>
      </c>
      <c r="Q173" s="188">
        <f t="shared" si="5"/>
        <v>0</v>
      </c>
      <c r="R173" s="188"/>
      <c r="S173" s="188" t="s">
        <v>208</v>
      </c>
      <c r="T173" s="189" t="s">
        <v>209</v>
      </c>
      <c r="U173" s="157">
        <v>0</v>
      </c>
      <c r="V173" s="157">
        <f t="shared" si="6"/>
        <v>0</v>
      </c>
      <c r="W173" s="157"/>
      <c r="X173" s="157" t="s">
        <v>115</v>
      </c>
      <c r="Y173" s="148"/>
      <c r="Z173" s="148"/>
      <c r="AA173" s="148"/>
      <c r="AB173" s="148"/>
      <c r="AC173" s="148"/>
      <c r="AD173" s="148"/>
      <c r="AE173" s="148"/>
      <c r="AF173" s="148"/>
      <c r="AG173" s="148" t="s">
        <v>307</v>
      </c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83">
        <v>41</v>
      </c>
      <c r="B174" s="184" t="s">
        <v>337</v>
      </c>
      <c r="C174" s="199" t="s">
        <v>338</v>
      </c>
      <c r="D174" s="185" t="s">
        <v>334</v>
      </c>
      <c r="E174" s="186">
        <v>1</v>
      </c>
      <c r="F174" s="187"/>
      <c r="G174" s="188">
        <f t="shared" si="0"/>
        <v>0</v>
      </c>
      <c r="H174" s="187"/>
      <c r="I174" s="188">
        <f t="shared" si="1"/>
        <v>0</v>
      </c>
      <c r="J174" s="187"/>
      <c r="K174" s="188">
        <f t="shared" si="2"/>
        <v>0</v>
      </c>
      <c r="L174" s="188">
        <v>21</v>
      </c>
      <c r="M174" s="188">
        <f t="shared" si="3"/>
        <v>0</v>
      </c>
      <c r="N174" s="188">
        <v>0</v>
      </c>
      <c r="O174" s="188">
        <f t="shared" si="4"/>
        <v>0</v>
      </c>
      <c r="P174" s="188">
        <v>0</v>
      </c>
      <c r="Q174" s="188">
        <f t="shared" si="5"/>
        <v>0</v>
      </c>
      <c r="R174" s="188"/>
      <c r="S174" s="188" t="s">
        <v>208</v>
      </c>
      <c r="T174" s="189" t="s">
        <v>209</v>
      </c>
      <c r="U174" s="157">
        <v>0</v>
      </c>
      <c r="V174" s="157">
        <f t="shared" si="6"/>
        <v>0</v>
      </c>
      <c r="W174" s="157"/>
      <c r="X174" s="157" t="s">
        <v>153</v>
      </c>
      <c r="Y174" s="148"/>
      <c r="Z174" s="148"/>
      <c r="AA174" s="148"/>
      <c r="AB174" s="148"/>
      <c r="AC174" s="148"/>
      <c r="AD174" s="148"/>
      <c r="AE174" s="148"/>
      <c r="AF174" s="148"/>
      <c r="AG174" s="148" t="s">
        <v>317</v>
      </c>
      <c r="AH174" s="148"/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">
      <c r="A175" s="183">
        <v>42</v>
      </c>
      <c r="B175" s="184" t="s">
        <v>339</v>
      </c>
      <c r="C175" s="199" t="s">
        <v>340</v>
      </c>
      <c r="D175" s="185" t="s">
        <v>334</v>
      </c>
      <c r="E175" s="186">
        <v>1</v>
      </c>
      <c r="F175" s="187"/>
      <c r="G175" s="188">
        <f t="shared" si="0"/>
        <v>0</v>
      </c>
      <c r="H175" s="187"/>
      <c r="I175" s="188">
        <f t="shared" si="1"/>
        <v>0</v>
      </c>
      <c r="J175" s="187"/>
      <c r="K175" s="188">
        <f t="shared" si="2"/>
        <v>0</v>
      </c>
      <c r="L175" s="188">
        <v>21</v>
      </c>
      <c r="M175" s="188">
        <f t="shared" si="3"/>
        <v>0</v>
      </c>
      <c r="N175" s="188">
        <v>0</v>
      </c>
      <c r="O175" s="188">
        <f t="shared" si="4"/>
        <v>0</v>
      </c>
      <c r="P175" s="188">
        <v>0</v>
      </c>
      <c r="Q175" s="188">
        <f t="shared" si="5"/>
        <v>0</v>
      </c>
      <c r="R175" s="188"/>
      <c r="S175" s="188" t="s">
        <v>208</v>
      </c>
      <c r="T175" s="189" t="s">
        <v>209</v>
      </c>
      <c r="U175" s="157">
        <v>0</v>
      </c>
      <c r="V175" s="157">
        <f t="shared" si="6"/>
        <v>0</v>
      </c>
      <c r="W175" s="157"/>
      <c r="X175" s="157" t="s">
        <v>153</v>
      </c>
      <c r="Y175" s="148"/>
      <c r="Z175" s="148"/>
      <c r="AA175" s="148"/>
      <c r="AB175" s="148"/>
      <c r="AC175" s="148"/>
      <c r="AD175" s="148"/>
      <c r="AE175" s="148"/>
      <c r="AF175" s="148"/>
      <c r="AG175" s="148" t="s">
        <v>317</v>
      </c>
      <c r="AH175" s="148"/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x14ac:dyDescent="0.2">
      <c r="A176" s="169" t="s">
        <v>109</v>
      </c>
      <c r="B176" s="170" t="s">
        <v>78</v>
      </c>
      <c r="C176" s="191" t="s">
        <v>79</v>
      </c>
      <c r="D176" s="171"/>
      <c r="E176" s="172"/>
      <c r="F176" s="173"/>
      <c r="G176" s="173">
        <f>SUMIF(AG177:AG186,"&lt;&gt;NOR",G177:G186)</f>
        <v>0</v>
      </c>
      <c r="H176" s="173"/>
      <c r="I176" s="173">
        <f>SUM(I177:I186)</f>
        <v>0</v>
      </c>
      <c r="J176" s="173"/>
      <c r="K176" s="173">
        <f>SUM(K177:K186)</f>
        <v>0</v>
      </c>
      <c r="L176" s="173"/>
      <c r="M176" s="173">
        <f>SUM(M177:M186)</f>
        <v>0</v>
      </c>
      <c r="N176" s="173"/>
      <c r="O176" s="173">
        <f>SUM(O177:O186)</f>
        <v>0</v>
      </c>
      <c r="P176" s="173"/>
      <c r="Q176" s="173">
        <f>SUM(Q177:Q186)</f>
        <v>0</v>
      </c>
      <c r="R176" s="173"/>
      <c r="S176" s="173"/>
      <c r="T176" s="174"/>
      <c r="U176" s="168"/>
      <c r="V176" s="168">
        <f>SUM(V177:V186)</f>
        <v>1.01</v>
      </c>
      <c r="W176" s="168"/>
      <c r="X176" s="168"/>
      <c r="AG176" t="s">
        <v>110</v>
      </c>
    </row>
    <row r="177" spans="1:60" ht="22.5" outlineLevel="1" x14ac:dyDescent="0.2">
      <c r="A177" s="175">
        <v>43</v>
      </c>
      <c r="B177" s="176" t="s">
        <v>341</v>
      </c>
      <c r="C177" s="192" t="s">
        <v>342</v>
      </c>
      <c r="D177" s="177" t="s">
        <v>204</v>
      </c>
      <c r="E177" s="178">
        <v>38.72</v>
      </c>
      <c r="F177" s="179"/>
      <c r="G177" s="180">
        <f>ROUND(E177*F177,2)</f>
        <v>0</v>
      </c>
      <c r="H177" s="179"/>
      <c r="I177" s="180">
        <f>ROUND(E177*H177,2)</f>
        <v>0</v>
      </c>
      <c r="J177" s="179"/>
      <c r="K177" s="180">
        <f>ROUND(E177*J177,2)</f>
        <v>0</v>
      </c>
      <c r="L177" s="180">
        <v>21</v>
      </c>
      <c r="M177" s="180">
        <f>G177*(1+L177/100)</f>
        <v>0</v>
      </c>
      <c r="N177" s="180">
        <v>6.0000000000000002E-5</v>
      </c>
      <c r="O177" s="180">
        <f>ROUND(E177*N177,2)</f>
        <v>0</v>
      </c>
      <c r="P177" s="180">
        <v>0</v>
      </c>
      <c r="Q177" s="180">
        <f>ROUND(E177*P177,2)</f>
        <v>0</v>
      </c>
      <c r="R177" s="180"/>
      <c r="S177" s="180" t="s">
        <v>114</v>
      </c>
      <c r="T177" s="181" t="s">
        <v>114</v>
      </c>
      <c r="U177" s="157">
        <v>2.5999999999999999E-2</v>
      </c>
      <c r="V177" s="157">
        <f>ROUND(E177*U177,2)</f>
        <v>1.01</v>
      </c>
      <c r="W177" s="157"/>
      <c r="X177" s="157" t="s">
        <v>115</v>
      </c>
      <c r="Y177" s="148"/>
      <c r="Z177" s="148"/>
      <c r="AA177" s="148"/>
      <c r="AB177" s="148"/>
      <c r="AC177" s="148"/>
      <c r="AD177" s="148"/>
      <c r="AE177" s="148"/>
      <c r="AF177" s="148"/>
      <c r="AG177" s="148" t="s">
        <v>116</v>
      </c>
      <c r="AH177" s="148"/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">
      <c r="A178" s="155"/>
      <c r="B178" s="156"/>
      <c r="C178" s="193" t="s">
        <v>247</v>
      </c>
      <c r="D178" s="158"/>
      <c r="E178" s="159"/>
      <c r="F178" s="157"/>
      <c r="G178" s="157"/>
      <c r="H178" s="157"/>
      <c r="I178" s="157"/>
      <c r="J178" s="157"/>
      <c r="K178" s="157"/>
      <c r="L178" s="157"/>
      <c r="M178" s="157"/>
      <c r="N178" s="157"/>
      <c r="O178" s="157"/>
      <c r="P178" s="157"/>
      <c r="Q178" s="157"/>
      <c r="R178" s="157"/>
      <c r="S178" s="157"/>
      <c r="T178" s="157"/>
      <c r="U178" s="157"/>
      <c r="V178" s="157"/>
      <c r="W178" s="157"/>
      <c r="X178" s="157"/>
      <c r="Y178" s="148"/>
      <c r="Z178" s="148"/>
      <c r="AA178" s="148"/>
      <c r="AB178" s="148"/>
      <c r="AC178" s="148"/>
      <c r="AD178" s="148"/>
      <c r="AE178" s="148"/>
      <c r="AF178" s="148"/>
      <c r="AG178" s="148" t="s">
        <v>118</v>
      </c>
      <c r="AH178" s="148">
        <v>0</v>
      </c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2">
      <c r="A179" s="155"/>
      <c r="B179" s="156"/>
      <c r="C179" s="193" t="s">
        <v>248</v>
      </c>
      <c r="D179" s="158"/>
      <c r="E179" s="159"/>
      <c r="F179" s="157"/>
      <c r="G179" s="157"/>
      <c r="H179" s="157"/>
      <c r="I179" s="157"/>
      <c r="J179" s="157"/>
      <c r="K179" s="157"/>
      <c r="L179" s="157"/>
      <c r="M179" s="157"/>
      <c r="N179" s="157"/>
      <c r="O179" s="157"/>
      <c r="P179" s="157"/>
      <c r="Q179" s="157"/>
      <c r="R179" s="157"/>
      <c r="S179" s="157"/>
      <c r="T179" s="157"/>
      <c r="U179" s="157"/>
      <c r="V179" s="157"/>
      <c r="W179" s="157"/>
      <c r="X179" s="157"/>
      <c r="Y179" s="148"/>
      <c r="Z179" s="148"/>
      <c r="AA179" s="148"/>
      <c r="AB179" s="148"/>
      <c r="AC179" s="148"/>
      <c r="AD179" s="148"/>
      <c r="AE179" s="148"/>
      <c r="AF179" s="148"/>
      <c r="AG179" s="148" t="s">
        <v>118</v>
      </c>
      <c r="AH179" s="148">
        <v>0</v>
      </c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1" x14ac:dyDescent="0.2">
      <c r="A180" s="155"/>
      <c r="B180" s="156"/>
      <c r="C180" s="193" t="s">
        <v>343</v>
      </c>
      <c r="D180" s="158"/>
      <c r="E180" s="159">
        <v>6.6</v>
      </c>
      <c r="F180" s="157"/>
      <c r="G180" s="157"/>
      <c r="H180" s="157"/>
      <c r="I180" s="157"/>
      <c r="J180" s="157"/>
      <c r="K180" s="157"/>
      <c r="L180" s="157"/>
      <c r="M180" s="157"/>
      <c r="N180" s="157"/>
      <c r="O180" s="157"/>
      <c r="P180" s="157"/>
      <c r="Q180" s="157"/>
      <c r="R180" s="157"/>
      <c r="S180" s="157"/>
      <c r="T180" s="157"/>
      <c r="U180" s="157"/>
      <c r="V180" s="157"/>
      <c r="W180" s="157"/>
      <c r="X180" s="157"/>
      <c r="Y180" s="148"/>
      <c r="Z180" s="148"/>
      <c r="AA180" s="148"/>
      <c r="AB180" s="148"/>
      <c r="AC180" s="148"/>
      <c r="AD180" s="148"/>
      <c r="AE180" s="148"/>
      <c r="AF180" s="148"/>
      <c r="AG180" s="148" t="s">
        <v>118</v>
      </c>
      <c r="AH180" s="148">
        <v>0</v>
      </c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1" x14ac:dyDescent="0.2">
      <c r="A181" s="155"/>
      <c r="B181" s="156"/>
      <c r="C181" s="194" t="s">
        <v>121</v>
      </c>
      <c r="D181" s="160"/>
      <c r="E181" s="161">
        <v>6.6</v>
      </c>
      <c r="F181" s="157"/>
      <c r="G181" s="157"/>
      <c r="H181" s="157"/>
      <c r="I181" s="157"/>
      <c r="J181" s="157"/>
      <c r="K181" s="157"/>
      <c r="L181" s="157"/>
      <c r="M181" s="157"/>
      <c r="N181" s="157"/>
      <c r="O181" s="157"/>
      <c r="P181" s="157"/>
      <c r="Q181" s="157"/>
      <c r="R181" s="157"/>
      <c r="S181" s="157"/>
      <c r="T181" s="157"/>
      <c r="U181" s="157"/>
      <c r="V181" s="157"/>
      <c r="W181" s="157"/>
      <c r="X181" s="157"/>
      <c r="Y181" s="148"/>
      <c r="Z181" s="148"/>
      <c r="AA181" s="148"/>
      <c r="AB181" s="148"/>
      <c r="AC181" s="148"/>
      <c r="AD181" s="148"/>
      <c r="AE181" s="148"/>
      <c r="AF181" s="148"/>
      <c r="AG181" s="148" t="s">
        <v>118</v>
      </c>
      <c r="AH181" s="148">
        <v>1</v>
      </c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1" x14ac:dyDescent="0.2">
      <c r="A182" s="155"/>
      <c r="B182" s="156"/>
      <c r="C182" s="193" t="s">
        <v>251</v>
      </c>
      <c r="D182" s="158"/>
      <c r="E182" s="159"/>
      <c r="F182" s="157"/>
      <c r="G182" s="157"/>
      <c r="H182" s="157"/>
      <c r="I182" s="157"/>
      <c r="J182" s="157"/>
      <c r="K182" s="157"/>
      <c r="L182" s="157"/>
      <c r="M182" s="157"/>
      <c r="N182" s="157"/>
      <c r="O182" s="157"/>
      <c r="P182" s="157"/>
      <c r="Q182" s="157"/>
      <c r="R182" s="157"/>
      <c r="S182" s="157"/>
      <c r="T182" s="157"/>
      <c r="U182" s="157"/>
      <c r="V182" s="157"/>
      <c r="W182" s="157"/>
      <c r="X182" s="157"/>
      <c r="Y182" s="148"/>
      <c r="Z182" s="148"/>
      <c r="AA182" s="148"/>
      <c r="AB182" s="148"/>
      <c r="AC182" s="148"/>
      <c r="AD182" s="148"/>
      <c r="AE182" s="148"/>
      <c r="AF182" s="148"/>
      <c r="AG182" s="148" t="s">
        <v>118</v>
      </c>
      <c r="AH182" s="148">
        <v>0</v>
      </c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1" x14ac:dyDescent="0.2">
      <c r="A183" s="155"/>
      <c r="B183" s="156"/>
      <c r="C183" s="193" t="s">
        <v>252</v>
      </c>
      <c r="D183" s="158"/>
      <c r="E183" s="159"/>
      <c r="F183" s="157"/>
      <c r="G183" s="157"/>
      <c r="H183" s="157"/>
      <c r="I183" s="157"/>
      <c r="J183" s="157"/>
      <c r="K183" s="157"/>
      <c r="L183" s="157"/>
      <c r="M183" s="157"/>
      <c r="N183" s="157"/>
      <c r="O183" s="157"/>
      <c r="P183" s="157"/>
      <c r="Q183" s="157"/>
      <c r="R183" s="157"/>
      <c r="S183" s="157"/>
      <c r="T183" s="157"/>
      <c r="U183" s="157"/>
      <c r="V183" s="157"/>
      <c r="W183" s="157"/>
      <c r="X183" s="157"/>
      <c r="Y183" s="148"/>
      <c r="Z183" s="148"/>
      <c r="AA183" s="148"/>
      <c r="AB183" s="148"/>
      <c r="AC183" s="148"/>
      <c r="AD183" s="148"/>
      <c r="AE183" s="148"/>
      <c r="AF183" s="148"/>
      <c r="AG183" s="148" t="s">
        <v>118</v>
      </c>
      <c r="AH183" s="148">
        <v>0</v>
      </c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1" x14ac:dyDescent="0.2">
      <c r="A184" s="155"/>
      <c r="B184" s="156"/>
      <c r="C184" s="193" t="s">
        <v>344</v>
      </c>
      <c r="D184" s="158"/>
      <c r="E184" s="159">
        <v>28.6</v>
      </c>
      <c r="F184" s="157"/>
      <c r="G184" s="157"/>
      <c r="H184" s="157"/>
      <c r="I184" s="157"/>
      <c r="J184" s="157"/>
      <c r="K184" s="157"/>
      <c r="L184" s="157"/>
      <c r="M184" s="157"/>
      <c r="N184" s="157"/>
      <c r="O184" s="157"/>
      <c r="P184" s="157"/>
      <c r="Q184" s="157"/>
      <c r="R184" s="157"/>
      <c r="S184" s="157"/>
      <c r="T184" s="157"/>
      <c r="U184" s="157"/>
      <c r="V184" s="157"/>
      <c r="W184" s="157"/>
      <c r="X184" s="157"/>
      <c r="Y184" s="148"/>
      <c r="Z184" s="148"/>
      <c r="AA184" s="148"/>
      <c r="AB184" s="148"/>
      <c r="AC184" s="148"/>
      <c r="AD184" s="148"/>
      <c r="AE184" s="148"/>
      <c r="AF184" s="148"/>
      <c r="AG184" s="148" t="s">
        <v>118</v>
      </c>
      <c r="AH184" s="148">
        <v>0</v>
      </c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1" x14ac:dyDescent="0.2">
      <c r="A185" s="155"/>
      <c r="B185" s="156"/>
      <c r="C185" s="194" t="s">
        <v>121</v>
      </c>
      <c r="D185" s="160"/>
      <c r="E185" s="161">
        <v>28.6</v>
      </c>
      <c r="F185" s="157"/>
      <c r="G185" s="157"/>
      <c r="H185" s="157"/>
      <c r="I185" s="157"/>
      <c r="J185" s="157"/>
      <c r="K185" s="157"/>
      <c r="L185" s="157"/>
      <c r="M185" s="157"/>
      <c r="N185" s="157"/>
      <c r="O185" s="157"/>
      <c r="P185" s="157"/>
      <c r="Q185" s="157"/>
      <c r="R185" s="157"/>
      <c r="S185" s="157"/>
      <c r="T185" s="157"/>
      <c r="U185" s="157"/>
      <c r="V185" s="157"/>
      <c r="W185" s="157"/>
      <c r="X185" s="157"/>
      <c r="Y185" s="148"/>
      <c r="Z185" s="148"/>
      <c r="AA185" s="148"/>
      <c r="AB185" s="148"/>
      <c r="AC185" s="148"/>
      <c r="AD185" s="148"/>
      <c r="AE185" s="148"/>
      <c r="AF185" s="148"/>
      <c r="AG185" s="148" t="s">
        <v>118</v>
      </c>
      <c r="AH185" s="148">
        <v>1</v>
      </c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1" x14ac:dyDescent="0.2">
      <c r="A186" s="155"/>
      <c r="B186" s="156"/>
      <c r="C186" s="195" t="s">
        <v>345</v>
      </c>
      <c r="D186" s="162"/>
      <c r="E186" s="163">
        <v>3.52</v>
      </c>
      <c r="F186" s="157"/>
      <c r="G186" s="157"/>
      <c r="H186" s="157"/>
      <c r="I186" s="157"/>
      <c r="J186" s="157"/>
      <c r="K186" s="157"/>
      <c r="L186" s="157"/>
      <c r="M186" s="157"/>
      <c r="N186" s="157"/>
      <c r="O186" s="157"/>
      <c r="P186" s="157"/>
      <c r="Q186" s="157"/>
      <c r="R186" s="157"/>
      <c r="S186" s="157"/>
      <c r="T186" s="157"/>
      <c r="U186" s="157"/>
      <c r="V186" s="157"/>
      <c r="W186" s="157"/>
      <c r="X186" s="157"/>
      <c r="Y186" s="148"/>
      <c r="Z186" s="148"/>
      <c r="AA186" s="148"/>
      <c r="AB186" s="148"/>
      <c r="AC186" s="148"/>
      <c r="AD186" s="148"/>
      <c r="AE186" s="148"/>
      <c r="AF186" s="148"/>
      <c r="AG186" s="148" t="s">
        <v>118</v>
      </c>
      <c r="AH186" s="148">
        <v>4</v>
      </c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x14ac:dyDescent="0.2">
      <c r="A187" s="169" t="s">
        <v>109</v>
      </c>
      <c r="B187" s="170" t="s">
        <v>80</v>
      </c>
      <c r="C187" s="191" t="s">
        <v>81</v>
      </c>
      <c r="D187" s="171"/>
      <c r="E187" s="172"/>
      <c r="F187" s="173"/>
      <c r="G187" s="173">
        <f>SUMIF(AG188:AG195,"&lt;&gt;NOR",G188:G195)</f>
        <v>0</v>
      </c>
      <c r="H187" s="173"/>
      <c r="I187" s="173">
        <f>SUM(I188:I195)</f>
        <v>0</v>
      </c>
      <c r="J187" s="173"/>
      <c r="K187" s="173">
        <f>SUM(K188:K195)</f>
        <v>0</v>
      </c>
      <c r="L187" s="173"/>
      <c r="M187" s="173">
        <f>SUM(M188:M195)</f>
        <v>0</v>
      </c>
      <c r="N187" s="173"/>
      <c r="O187" s="173">
        <f>SUM(O188:O195)</f>
        <v>0</v>
      </c>
      <c r="P187" s="173"/>
      <c r="Q187" s="173">
        <f>SUM(Q188:Q195)</f>
        <v>0</v>
      </c>
      <c r="R187" s="173"/>
      <c r="S187" s="173"/>
      <c r="T187" s="174"/>
      <c r="U187" s="168"/>
      <c r="V187" s="168">
        <f>SUM(V188:V195)</f>
        <v>75.010000000000005</v>
      </c>
      <c r="W187" s="168"/>
      <c r="X187" s="168"/>
      <c r="AG187" t="s">
        <v>110</v>
      </c>
    </row>
    <row r="188" spans="1:60" outlineLevel="1" x14ac:dyDescent="0.2">
      <c r="A188" s="175">
        <v>44</v>
      </c>
      <c r="B188" s="176" t="s">
        <v>225</v>
      </c>
      <c r="C188" s="192" t="s">
        <v>226</v>
      </c>
      <c r="D188" s="177" t="s">
        <v>151</v>
      </c>
      <c r="E188" s="178">
        <v>15.801500000000001</v>
      </c>
      <c r="F188" s="179"/>
      <c r="G188" s="180">
        <f>ROUND(E188*F188,2)</f>
        <v>0</v>
      </c>
      <c r="H188" s="179"/>
      <c r="I188" s="180">
        <f>ROUND(E188*H188,2)</f>
        <v>0</v>
      </c>
      <c r="J188" s="179"/>
      <c r="K188" s="180">
        <f>ROUND(E188*J188,2)</f>
        <v>0</v>
      </c>
      <c r="L188" s="180">
        <v>21</v>
      </c>
      <c r="M188" s="180">
        <f>G188*(1+L188/100)</f>
        <v>0</v>
      </c>
      <c r="N188" s="180">
        <v>0</v>
      </c>
      <c r="O188" s="180">
        <f>ROUND(E188*N188,2)</f>
        <v>0</v>
      </c>
      <c r="P188" s="180">
        <v>0</v>
      </c>
      <c r="Q188" s="180">
        <f>ROUND(E188*P188,2)</f>
        <v>0</v>
      </c>
      <c r="R188" s="180"/>
      <c r="S188" s="180" t="s">
        <v>114</v>
      </c>
      <c r="T188" s="181" t="s">
        <v>114</v>
      </c>
      <c r="U188" s="157">
        <v>0.752</v>
      </c>
      <c r="V188" s="157">
        <f>ROUND(E188*U188,2)</f>
        <v>11.88</v>
      </c>
      <c r="W188" s="157"/>
      <c r="X188" s="157" t="s">
        <v>227</v>
      </c>
      <c r="Y188" s="148"/>
      <c r="Z188" s="148"/>
      <c r="AA188" s="148"/>
      <c r="AB188" s="148"/>
      <c r="AC188" s="148"/>
      <c r="AD188" s="148"/>
      <c r="AE188" s="148"/>
      <c r="AF188" s="148"/>
      <c r="AG188" s="148" t="s">
        <v>228</v>
      </c>
      <c r="AH188" s="148"/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ht="22.5" outlineLevel="1" x14ac:dyDescent="0.2">
      <c r="A189" s="155"/>
      <c r="B189" s="156"/>
      <c r="C189" s="274" t="s">
        <v>229</v>
      </c>
      <c r="D189" s="275"/>
      <c r="E189" s="275"/>
      <c r="F189" s="275"/>
      <c r="G189" s="275"/>
      <c r="H189" s="157"/>
      <c r="I189" s="157"/>
      <c r="J189" s="157"/>
      <c r="K189" s="157"/>
      <c r="L189" s="157"/>
      <c r="M189" s="157"/>
      <c r="N189" s="157"/>
      <c r="O189" s="157"/>
      <c r="P189" s="157"/>
      <c r="Q189" s="157"/>
      <c r="R189" s="157"/>
      <c r="S189" s="157"/>
      <c r="T189" s="157"/>
      <c r="U189" s="157"/>
      <c r="V189" s="157"/>
      <c r="W189" s="157"/>
      <c r="X189" s="157"/>
      <c r="Y189" s="148"/>
      <c r="Z189" s="148"/>
      <c r="AA189" s="148"/>
      <c r="AB189" s="148"/>
      <c r="AC189" s="148"/>
      <c r="AD189" s="148"/>
      <c r="AE189" s="148"/>
      <c r="AF189" s="148"/>
      <c r="AG189" s="148" t="s">
        <v>134</v>
      </c>
      <c r="AH189" s="148"/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82" t="str">
        <f>C189</f>
        <v>S naložením suti nebo vybouraných hmot do dopravního prostředku a na jejich vyložením, popřípadě přeložením na normální dopravní prostředek.</v>
      </c>
      <c r="BB189" s="148"/>
      <c r="BC189" s="148"/>
      <c r="BD189" s="148"/>
      <c r="BE189" s="148"/>
      <c r="BF189" s="148"/>
      <c r="BG189" s="148"/>
      <c r="BH189" s="148"/>
    </row>
    <row r="190" spans="1:60" outlineLevel="1" x14ac:dyDescent="0.2">
      <c r="A190" s="183">
        <v>45</v>
      </c>
      <c r="B190" s="184" t="s">
        <v>230</v>
      </c>
      <c r="C190" s="199" t="s">
        <v>231</v>
      </c>
      <c r="D190" s="185" t="s">
        <v>151</v>
      </c>
      <c r="E190" s="186">
        <v>142.21350000000001</v>
      </c>
      <c r="F190" s="187"/>
      <c r="G190" s="188">
        <f>ROUND(E190*F190,2)</f>
        <v>0</v>
      </c>
      <c r="H190" s="187"/>
      <c r="I190" s="188">
        <f>ROUND(E190*H190,2)</f>
        <v>0</v>
      </c>
      <c r="J190" s="187"/>
      <c r="K190" s="188">
        <f>ROUND(E190*J190,2)</f>
        <v>0</v>
      </c>
      <c r="L190" s="188">
        <v>21</v>
      </c>
      <c r="M190" s="188">
        <f>G190*(1+L190/100)</f>
        <v>0</v>
      </c>
      <c r="N190" s="188">
        <v>0</v>
      </c>
      <c r="O190" s="188">
        <f>ROUND(E190*N190,2)</f>
        <v>0</v>
      </c>
      <c r="P190" s="188">
        <v>0</v>
      </c>
      <c r="Q190" s="188">
        <f>ROUND(E190*P190,2)</f>
        <v>0</v>
      </c>
      <c r="R190" s="188"/>
      <c r="S190" s="188" t="s">
        <v>114</v>
      </c>
      <c r="T190" s="189" t="s">
        <v>114</v>
      </c>
      <c r="U190" s="157">
        <v>0.36</v>
      </c>
      <c r="V190" s="157">
        <f>ROUND(E190*U190,2)</f>
        <v>51.2</v>
      </c>
      <c r="W190" s="157"/>
      <c r="X190" s="157" t="s">
        <v>227</v>
      </c>
      <c r="Y190" s="148"/>
      <c r="Z190" s="148"/>
      <c r="AA190" s="148"/>
      <c r="AB190" s="148"/>
      <c r="AC190" s="148"/>
      <c r="AD190" s="148"/>
      <c r="AE190" s="148"/>
      <c r="AF190" s="148"/>
      <c r="AG190" s="148" t="s">
        <v>228</v>
      </c>
      <c r="AH190" s="148"/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outlineLevel="1" x14ac:dyDescent="0.2">
      <c r="A191" s="183">
        <v>46</v>
      </c>
      <c r="B191" s="184" t="s">
        <v>232</v>
      </c>
      <c r="C191" s="199" t="s">
        <v>233</v>
      </c>
      <c r="D191" s="185" t="s">
        <v>151</v>
      </c>
      <c r="E191" s="186">
        <v>15.801500000000001</v>
      </c>
      <c r="F191" s="187"/>
      <c r="G191" s="188">
        <f>ROUND(E191*F191,2)</f>
        <v>0</v>
      </c>
      <c r="H191" s="187"/>
      <c r="I191" s="188">
        <f>ROUND(E191*H191,2)</f>
        <v>0</v>
      </c>
      <c r="J191" s="187"/>
      <c r="K191" s="188">
        <f>ROUND(E191*J191,2)</f>
        <v>0</v>
      </c>
      <c r="L191" s="188">
        <v>21</v>
      </c>
      <c r="M191" s="188">
        <f>G191*(1+L191/100)</f>
        <v>0</v>
      </c>
      <c r="N191" s="188">
        <v>0</v>
      </c>
      <c r="O191" s="188">
        <f>ROUND(E191*N191,2)</f>
        <v>0</v>
      </c>
      <c r="P191" s="188">
        <v>0</v>
      </c>
      <c r="Q191" s="188">
        <f>ROUND(E191*P191,2)</f>
        <v>0</v>
      </c>
      <c r="R191" s="188"/>
      <c r="S191" s="188" t="s">
        <v>114</v>
      </c>
      <c r="T191" s="189" t="s">
        <v>114</v>
      </c>
      <c r="U191" s="157">
        <v>0.26500000000000001</v>
      </c>
      <c r="V191" s="157">
        <f>ROUND(E191*U191,2)</f>
        <v>4.1900000000000004</v>
      </c>
      <c r="W191" s="157"/>
      <c r="X191" s="157" t="s">
        <v>227</v>
      </c>
      <c r="Y191" s="148"/>
      <c r="Z191" s="148"/>
      <c r="AA191" s="148"/>
      <c r="AB191" s="148"/>
      <c r="AC191" s="148"/>
      <c r="AD191" s="148"/>
      <c r="AE191" s="148"/>
      <c r="AF191" s="148"/>
      <c r="AG191" s="148" t="s">
        <v>228</v>
      </c>
      <c r="AH191" s="148"/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outlineLevel="1" x14ac:dyDescent="0.2">
      <c r="A192" s="175">
        <v>47</v>
      </c>
      <c r="B192" s="176" t="s">
        <v>234</v>
      </c>
      <c r="C192" s="192" t="s">
        <v>235</v>
      </c>
      <c r="D192" s="177" t="s">
        <v>151</v>
      </c>
      <c r="E192" s="178">
        <v>15.801500000000001</v>
      </c>
      <c r="F192" s="179"/>
      <c r="G192" s="180">
        <f>ROUND(E192*F192,2)</f>
        <v>0</v>
      </c>
      <c r="H192" s="179"/>
      <c r="I192" s="180">
        <f>ROUND(E192*H192,2)</f>
        <v>0</v>
      </c>
      <c r="J192" s="179"/>
      <c r="K192" s="180">
        <f>ROUND(E192*J192,2)</f>
        <v>0</v>
      </c>
      <c r="L192" s="180">
        <v>21</v>
      </c>
      <c r="M192" s="180">
        <f>G192*(1+L192/100)</f>
        <v>0</v>
      </c>
      <c r="N192" s="180">
        <v>0</v>
      </c>
      <c r="O192" s="180">
        <f>ROUND(E192*N192,2)</f>
        <v>0</v>
      </c>
      <c r="P192" s="180">
        <v>0</v>
      </c>
      <c r="Q192" s="180">
        <f>ROUND(E192*P192,2)</f>
        <v>0</v>
      </c>
      <c r="R192" s="180"/>
      <c r="S192" s="180" t="s">
        <v>114</v>
      </c>
      <c r="T192" s="181" t="s">
        <v>114</v>
      </c>
      <c r="U192" s="157">
        <v>0.49</v>
      </c>
      <c r="V192" s="157">
        <f>ROUND(E192*U192,2)</f>
        <v>7.74</v>
      </c>
      <c r="W192" s="157"/>
      <c r="X192" s="157" t="s">
        <v>227</v>
      </c>
      <c r="Y192" s="148"/>
      <c r="Z192" s="148"/>
      <c r="AA192" s="148"/>
      <c r="AB192" s="148"/>
      <c r="AC192" s="148"/>
      <c r="AD192" s="148"/>
      <c r="AE192" s="148"/>
      <c r="AF192" s="148"/>
      <c r="AG192" s="148" t="s">
        <v>228</v>
      </c>
      <c r="AH192" s="148"/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outlineLevel="1" x14ac:dyDescent="0.2">
      <c r="A193" s="155"/>
      <c r="B193" s="156"/>
      <c r="C193" s="274" t="s">
        <v>236</v>
      </c>
      <c r="D193" s="275"/>
      <c r="E193" s="275"/>
      <c r="F193" s="275"/>
      <c r="G193" s="275"/>
      <c r="H193" s="157"/>
      <c r="I193" s="157"/>
      <c r="J193" s="157"/>
      <c r="K193" s="157"/>
      <c r="L193" s="157"/>
      <c r="M193" s="157"/>
      <c r="N193" s="157"/>
      <c r="O193" s="157"/>
      <c r="P193" s="157"/>
      <c r="Q193" s="157"/>
      <c r="R193" s="157"/>
      <c r="S193" s="157"/>
      <c r="T193" s="157"/>
      <c r="U193" s="157"/>
      <c r="V193" s="157"/>
      <c r="W193" s="157"/>
      <c r="X193" s="157"/>
      <c r="Y193" s="148"/>
      <c r="Z193" s="148"/>
      <c r="AA193" s="148"/>
      <c r="AB193" s="148"/>
      <c r="AC193" s="148"/>
      <c r="AD193" s="148"/>
      <c r="AE193" s="148"/>
      <c r="AF193" s="148"/>
      <c r="AG193" s="148" t="s">
        <v>134</v>
      </c>
      <c r="AH193" s="148"/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1" x14ac:dyDescent="0.2">
      <c r="A194" s="183">
        <v>48</v>
      </c>
      <c r="B194" s="184" t="s">
        <v>237</v>
      </c>
      <c r="C194" s="199" t="s">
        <v>238</v>
      </c>
      <c r="D194" s="185" t="s">
        <v>151</v>
      </c>
      <c r="E194" s="186">
        <v>300.2285</v>
      </c>
      <c r="F194" s="187"/>
      <c r="G194" s="188">
        <f>ROUND(E194*F194,2)</f>
        <v>0</v>
      </c>
      <c r="H194" s="187"/>
      <c r="I194" s="188">
        <f>ROUND(E194*H194,2)</f>
        <v>0</v>
      </c>
      <c r="J194" s="187"/>
      <c r="K194" s="188">
        <f>ROUND(E194*J194,2)</f>
        <v>0</v>
      </c>
      <c r="L194" s="188">
        <v>21</v>
      </c>
      <c r="M194" s="188">
        <f>G194*(1+L194/100)</f>
        <v>0</v>
      </c>
      <c r="N194" s="188">
        <v>0</v>
      </c>
      <c r="O194" s="188">
        <f>ROUND(E194*N194,2)</f>
        <v>0</v>
      </c>
      <c r="P194" s="188">
        <v>0</v>
      </c>
      <c r="Q194" s="188">
        <f>ROUND(E194*P194,2)</f>
        <v>0</v>
      </c>
      <c r="R194" s="188"/>
      <c r="S194" s="188" t="s">
        <v>114</v>
      </c>
      <c r="T194" s="189" t="s">
        <v>114</v>
      </c>
      <c r="U194" s="157">
        <v>0</v>
      </c>
      <c r="V194" s="157">
        <f>ROUND(E194*U194,2)</f>
        <v>0</v>
      </c>
      <c r="W194" s="157"/>
      <c r="X194" s="157" t="s">
        <v>227</v>
      </c>
      <c r="Y194" s="148"/>
      <c r="Z194" s="148"/>
      <c r="AA194" s="148"/>
      <c r="AB194" s="148"/>
      <c r="AC194" s="148"/>
      <c r="AD194" s="148"/>
      <c r="AE194" s="148"/>
      <c r="AF194" s="148"/>
      <c r="AG194" s="148" t="s">
        <v>228</v>
      </c>
      <c r="AH194" s="148"/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1" x14ac:dyDescent="0.2">
      <c r="A195" s="175">
        <v>49</v>
      </c>
      <c r="B195" s="176" t="s">
        <v>239</v>
      </c>
      <c r="C195" s="192" t="s">
        <v>240</v>
      </c>
      <c r="D195" s="177" t="s">
        <v>151</v>
      </c>
      <c r="E195" s="178">
        <v>15.801500000000001</v>
      </c>
      <c r="F195" s="179"/>
      <c r="G195" s="180">
        <f>ROUND(E195*F195,2)</f>
        <v>0</v>
      </c>
      <c r="H195" s="179"/>
      <c r="I195" s="180">
        <f>ROUND(E195*H195,2)</f>
        <v>0</v>
      </c>
      <c r="J195" s="179"/>
      <c r="K195" s="180">
        <f>ROUND(E195*J195,2)</f>
        <v>0</v>
      </c>
      <c r="L195" s="180">
        <v>21</v>
      </c>
      <c r="M195" s="180">
        <f>G195*(1+L195/100)</f>
        <v>0</v>
      </c>
      <c r="N195" s="180">
        <v>0</v>
      </c>
      <c r="O195" s="180">
        <f>ROUND(E195*N195,2)</f>
        <v>0</v>
      </c>
      <c r="P195" s="180">
        <v>0</v>
      </c>
      <c r="Q195" s="180">
        <f>ROUND(E195*P195,2)</f>
        <v>0</v>
      </c>
      <c r="R195" s="180"/>
      <c r="S195" s="180" t="s">
        <v>114</v>
      </c>
      <c r="T195" s="181" t="s">
        <v>114</v>
      </c>
      <c r="U195" s="157">
        <v>0</v>
      </c>
      <c r="V195" s="157">
        <f>ROUND(E195*U195,2)</f>
        <v>0</v>
      </c>
      <c r="W195" s="157"/>
      <c r="X195" s="157" t="s">
        <v>227</v>
      </c>
      <c r="Y195" s="148"/>
      <c r="Z195" s="148"/>
      <c r="AA195" s="148"/>
      <c r="AB195" s="148"/>
      <c r="AC195" s="148"/>
      <c r="AD195" s="148"/>
      <c r="AE195" s="148"/>
      <c r="AF195" s="148"/>
      <c r="AG195" s="148" t="s">
        <v>228</v>
      </c>
      <c r="AH195" s="148"/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x14ac:dyDescent="0.2">
      <c r="A196" s="3"/>
      <c r="B196" s="4"/>
      <c r="C196" s="200"/>
      <c r="D196" s="6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AE196">
        <v>15</v>
      </c>
      <c r="AF196">
        <v>21</v>
      </c>
      <c r="AG196" t="s">
        <v>96</v>
      </c>
    </row>
    <row r="197" spans="1:60" x14ac:dyDescent="0.2">
      <c r="A197" s="151"/>
      <c r="B197" s="152" t="s">
        <v>31</v>
      </c>
      <c r="C197" s="201"/>
      <c r="D197" s="153"/>
      <c r="E197" s="154"/>
      <c r="F197" s="154"/>
      <c r="G197" s="190">
        <f>G8+G144+G157+G159+G176+G187</f>
        <v>0</v>
      </c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AE197">
        <f>SUMIF(L7:L195,AE196,G7:G195)</f>
        <v>0</v>
      </c>
      <c r="AF197">
        <f>SUMIF(L7:L195,AF196,G7:G195)</f>
        <v>0</v>
      </c>
      <c r="AG197" t="s">
        <v>241</v>
      </c>
    </row>
    <row r="198" spans="1:60" x14ac:dyDescent="0.2">
      <c r="A198" s="3"/>
      <c r="B198" s="4"/>
      <c r="C198" s="200"/>
      <c r="D198" s="6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</row>
    <row r="199" spans="1:60" x14ac:dyDescent="0.2">
      <c r="A199" s="3"/>
      <c r="B199" s="4"/>
      <c r="C199" s="200"/>
      <c r="D199" s="6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</row>
    <row r="200" spans="1:60" x14ac:dyDescent="0.2">
      <c r="A200" s="260" t="s">
        <v>242</v>
      </c>
      <c r="B200" s="260"/>
      <c r="C200" s="261"/>
      <c r="D200" s="6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</row>
    <row r="201" spans="1:60" x14ac:dyDescent="0.2">
      <c r="A201" s="262"/>
      <c r="B201" s="263"/>
      <c r="C201" s="264"/>
      <c r="D201" s="263"/>
      <c r="E201" s="263"/>
      <c r="F201" s="263"/>
      <c r="G201" s="265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AG201" t="s">
        <v>243</v>
      </c>
    </row>
    <row r="202" spans="1:60" x14ac:dyDescent="0.2">
      <c r="A202" s="266"/>
      <c r="B202" s="267"/>
      <c r="C202" s="268"/>
      <c r="D202" s="267"/>
      <c r="E202" s="267"/>
      <c r="F202" s="267"/>
      <c r="G202" s="269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  <row r="203" spans="1:60" x14ac:dyDescent="0.2">
      <c r="A203" s="266"/>
      <c r="B203" s="267"/>
      <c r="C203" s="268"/>
      <c r="D203" s="267"/>
      <c r="E203" s="267"/>
      <c r="F203" s="267"/>
      <c r="G203" s="269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</row>
    <row r="204" spans="1:60" x14ac:dyDescent="0.2">
      <c r="A204" s="266"/>
      <c r="B204" s="267"/>
      <c r="C204" s="268"/>
      <c r="D204" s="267"/>
      <c r="E204" s="267"/>
      <c r="F204" s="267"/>
      <c r="G204" s="269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</row>
    <row r="205" spans="1:60" x14ac:dyDescent="0.2">
      <c r="A205" s="270"/>
      <c r="B205" s="271"/>
      <c r="C205" s="272"/>
      <c r="D205" s="271"/>
      <c r="E205" s="271"/>
      <c r="F205" s="271"/>
      <c r="G205" s="27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</row>
    <row r="206" spans="1:60" x14ac:dyDescent="0.2">
      <c r="A206" s="3"/>
      <c r="B206" s="4"/>
      <c r="C206" s="200"/>
      <c r="D206" s="6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</row>
    <row r="207" spans="1:60" x14ac:dyDescent="0.2">
      <c r="C207" s="202"/>
      <c r="D207" s="10"/>
      <c r="AG207" t="s">
        <v>244</v>
      </c>
    </row>
    <row r="208" spans="1:60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9">
    <mergeCell ref="A201:G205"/>
    <mergeCell ref="C45:G45"/>
    <mergeCell ref="C189:G189"/>
    <mergeCell ref="C193:G193"/>
    <mergeCell ref="A1:G1"/>
    <mergeCell ref="C2:G2"/>
    <mergeCell ref="C3:G3"/>
    <mergeCell ref="C4:G4"/>
    <mergeCell ref="A200:C20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0D368-8CFB-47FC-AF38-37DD8D61B392}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76" t="s">
        <v>7</v>
      </c>
      <c r="B1" s="276"/>
      <c r="C1" s="276"/>
      <c r="D1" s="276"/>
      <c r="E1" s="276"/>
      <c r="F1" s="276"/>
      <c r="G1" s="276"/>
      <c r="AG1" t="s">
        <v>84</v>
      </c>
    </row>
    <row r="2" spans="1:60" ht="24.95" customHeight="1" x14ac:dyDescent="0.2">
      <c r="A2" s="140" t="s">
        <v>8</v>
      </c>
      <c r="B2" s="49" t="s">
        <v>43</v>
      </c>
      <c r="C2" s="277" t="s">
        <v>359</v>
      </c>
      <c r="D2" s="278"/>
      <c r="E2" s="278"/>
      <c r="F2" s="278"/>
      <c r="G2" s="279"/>
      <c r="AG2" t="s">
        <v>85</v>
      </c>
    </row>
    <row r="3" spans="1:60" ht="24.95" customHeight="1" x14ac:dyDescent="0.2">
      <c r="A3" s="140" t="s">
        <v>9</v>
      </c>
      <c r="B3" s="49" t="s">
        <v>45</v>
      </c>
      <c r="C3" s="277" t="s">
        <v>46</v>
      </c>
      <c r="D3" s="278"/>
      <c r="E3" s="278"/>
      <c r="F3" s="278"/>
      <c r="G3" s="279"/>
      <c r="AC3" s="122" t="s">
        <v>85</v>
      </c>
      <c r="AG3" t="s">
        <v>86</v>
      </c>
    </row>
    <row r="4" spans="1:60" ht="24.95" customHeight="1" x14ac:dyDescent="0.2">
      <c r="A4" s="141" t="s">
        <v>10</v>
      </c>
      <c r="B4" s="142" t="s">
        <v>51</v>
      </c>
      <c r="C4" s="280" t="s">
        <v>52</v>
      </c>
      <c r="D4" s="281"/>
      <c r="E4" s="281"/>
      <c r="F4" s="281"/>
      <c r="G4" s="282"/>
      <c r="AG4" t="s">
        <v>87</v>
      </c>
    </row>
    <row r="5" spans="1:60" x14ac:dyDescent="0.2">
      <c r="D5" s="10"/>
    </row>
    <row r="6" spans="1:60" ht="38.25" x14ac:dyDescent="0.2">
      <c r="A6" s="144" t="s">
        <v>88</v>
      </c>
      <c r="B6" s="146" t="s">
        <v>89</v>
      </c>
      <c r="C6" s="146" t="s">
        <v>90</v>
      </c>
      <c r="D6" s="145" t="s">
        <v>91</v>
      </c>
      <c r="E6" s="144" t="s">
        <v>92</v>
      </c>
      <c r="F6" s="143" t="s">
        <v>93</v>
      </c>
      <c r="G6" s="144" t="s">
        <v>31</v>
      </c>
      <c r="H6" s="147" t="s">
        <v>32</v>
      </c>
      <c r="I6" s="147" t="s">
        <v>94</v>
      </c>
      <c r="J6" s="147" t="s">
        <v>33</v>
      </c>
      <c r="K6" s="147" t="s">
        <v>95</v>
      </c>
      <c r="L6" s="147" t="s">
        <v>96</v>
      </c>
      <c r="M6" s="147" t="s">
        <v>97</v>
      </c>
      <c r="N6" s="147" t="s">
        <v>98</v>
      </c>
      <c r="O6" s="147" t="s">
        <v>99</v>
      </c>
      <c r="P6" s="147" t="s">
        <v>100</v>
      </c>
      <c r="Q6" s="147" t="s">
        <v>101</v>
      </c>
      <c r="R6" s="147" t="s">
        <v>102</v>
      </c>
      <c r="S6" s="147" t="s">
        <v>103</v>
      </c>
      <c r="T6" s="147" t="s">
        <v>104</v>
      </c>
      <c r="U6" s="147" t="s">
        <v>105</v>
      </c>
      <c r="V6" s="147" t="s">
        <v>106</v>
      </c>
      <c r="W6" s="147" t="s">
        <v>107</v>
      </c>
      <c r="X6" s="147" t="s">
        <v>108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9" t="s">
        <v>109</v>
      </c>
      <c r="B8" s="170" t="s">
        <v>75</v>
      </c>
      <c r="C8" s="191" t="s">
        <v>29</v>
      </c>
      <c r="D8" s="171"/>
      <c r="E8" s="172"/>
      <c r="F8" s="173"/>
      <c r="G8" s="173">
        <f>SUMIF(AG9:AG12,"&lt;&gt;NOR",G9:G12)</f>
        <v>0</v>
      </c>
      <c r="H8" s="173"/>
      <c r="I8" s="173">
        <f>SUM(I9:I12)</f>
        <v>0</v>
      </c>
      <c r="J8" s="173"/>
      <c r="K8" s="173">
        <f>SUM(K9:K12)</f>
        <v>0</v>
      </c>
      <c r="L8" s="173"/>
      <c r="M8" s="173">
        <f>SUM(M9:M12)</f>
        <v>0</v>
      </c>
      <c r="N8" s="173"/>
      <c r="O8" s="173">
        <f>SUM(O9:O12)</f>
        <v>0</v>
      </c>
      <c r="P8" s="173"/>
      <c r="Q8" s="173">
        <f>SUM(Q9:Q12)</f>
        <v>0</v>
      </c>
      <c r="R8" s="173"/>
      <c r="S8" s="173"/>
      <c r="T8" s="174"/>
      <c r="U8" s="168"/>
      <c r="V8" s="168">
        <f>SUM(V9:V12)</f>
        <v>0</v>
      </c>
      <c r="W8" s="168"/>
      <c r="X8" s="168"/>
      <c r="AG8" t="s">
        <v>110</v>
      </c>
    </row>
    <row r="9" spans="1:60" outlineLevel="1" x14ac:dyDescent="0.2">
      <c r="A9" s="175">
        <v>1</v>
      </c>
      <c r="B9" s="176" t="s">
        <v>346</v>
      </c>
      <c r="C9" s="192" t="s">
        <v>347</v>
      </c>
      <c r="D9" s="177" t="s">
        <v>348</v>
      </c>
      <c r="E9" s="178">
        <v>1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 t="s">
        <v>114</v>
      </c>
      <c r="T9" s="181" t="s">
        <v>209</v>
      </c>
      <c r="U9" s="157">
        <v>0</v>
      </c>
      <c r="V9" s="157">
        <f>ROUND(E9*U9,2)</f>
        <v>0</v>
      </c>
      <c r="W9" s="157"/>
      <c r="X9" s="157" t="s">
        <v>349</v>
      </c>
      <c r="Y9" s="148"/>
      <c r="Z9" s="148"/>
      <c r="AA9" s="148"/>
      <c r="AB9" s="148"/>
      <c r="AC9" s="148"/>
      <c r="AD9" s="148"/>
      <c r="AE9" s="148"/>
      <c r="AF9" s="148"/>
      <c r="AG9" s="148" t="s">
        <v>350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274" t="s">
        <v>351</v>
      </c>
      <c r="D10" s="275"/>
      <c r="E10" s="275"/>
      <c r="F10" s="275"/>
      <c r="G10" s="275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134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5">
        <v>2</v>
      </c>
      <c r="B11" s="176" t="s">
        <v>352</v>
      </c>
      <c r="C11" s="192" t="s">
        <v>353</v>
      </c>
      <c r="D11" s="177" t="s">
        <v>348</v>
      </c>
      <c r="E11" s="178">
        <v>1</v>
      </c>
      <c r="F11" s="179"/>
      <c r="G11" s="180">
        <f>ROUND(E11*F11,2)</f>
        <v>0</v>
      </c>
      <c r="H11" s="179"/>
      <c r="I11" s="180">
        <f>ROUND(E11*H11,2)</f>
        <v>0</v>
      </c>
      <c r="J11" s="179"/>
      <c r="K11" s="180">
        <f>ROUND(E11*J11,2)</f>
        <v>0</v>
      </c>
      <c r="L11" s="180">
        <v>21</v>
      </c>
      <c r="M11" s="180">
        <f>G11*(1+L11/100)</f>
        <v>0</v>
      </c>
      <c r="N11" s="180">
        <v>0</v>
      </c>
      <c r="O11" s="180">
        <f>ROUND(E11*N11,2)</f>
        <v>0</v>
      </c>
      <c r="P11" s="180">
        <v>0</v>
      </c>
      <c r="Q11" s="180">
        <f>ROUND(E11*P11,2)</f>
        <v>0</v>
      </c>
      <c r="R11" s="180"/>
      <c r="S11" s="180" t="s">
        <v>114</v>
      </c>
      <c r="T11" s="181" t="s">
        <v>209</v>
      </c>
      <c r="U11" s="157">
        <v>0</v>
      </c>
      <c r="V11" s="157">
        <f>ROUND(E11*U11,2)</f>
        <v>0</v>
      </c>
      <c r="W11" s="157"/>
      <c r="X11" s="157" t="s">
        <v>349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354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2.5" outlineLevel="1" x14ac:dyDescent="0.2">
      <c r="A12" s="155"/>
      <c r="B12" s="156"/>
      <c r="C12" s="274" t="s">
        <v>355</v>
      </c>
      <c r="D12" s="275"/>
      <c r="E12" s="275"/>
      <c r="F12" s="275"/>
      <c r="G12" s="275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134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82" t="str">
        <f>C12</f>
        <v>Zaměření a vytýčení stávajících inženýrských sítí v místě stavby z hlediska jejich ochrany při provádění stavby.</v>
      </c>
      <c r="BB12" s="148"/>
      <c r="BC12" s="148"/>
      <c r="BD12" s="148"/>
      <c r="BE12" s="148"/>
      <c r="BF12" s="148"/>
      <c r="BG12" s="148"/>
      <c r="BH12" s="148"/>
    </row>
    <row r="13" spans="1:60" x14ac:dyDescent="0.2">
      <c r="A13" s="169" t="s">
        <v>109</v>
      </c>
      <c r="B13" s="170" t="s">
        <v>83</v>
      </c>
      <c r="C13" s="191" t="s">
        <v>30</v>
      </c>
      <c r="D13" s="171"/>
      <c r="E13" s="172"/>
      <c r="F13" s="173"/>
      <c r="G13" s="173">
        <f>SUMIF(AG14:AG15,"&lt;&gt;NOR",G14:G15)</f>
        <v>0</v>
      </c>
      <c r="H13" s="173"/>
      <c r="I13" s="173">
        <f>SUM(I14:I15)</f>
        <v>0</v>
      </c>
      <c r="J13" s="173"/>
      <c r="K13" s="173">
        <f>SUM(K14:K15)</f>
        <v>0</v>
      </c>
      <c r="L13" s="173"/>
      <c r="M13" s="173">
        <f>SUM(M14:M15)</f>
        <v>0</v>
      </c>
      <c r="N13" s="173"/>
      <c r="O13" s="173">
        <f>SUM(O14:O15)</f>
        <v>0</v>
      </c>
      <c r="P13" s="173"/>
      <c r="Q13" s="173">
        <f>SUM(Q14:Q15)</f>
        <v>0</v>
      </c>
      <c r="R13" s="173"/>
      <c r="S13" s="173"/>
      <c r="T13" s="174"/>
      <c r="U13" s="168"/>
      <c r="V13" s="168">
        <f>SUM(V14:V15)</f>
        <v>0</v>
      </c>
      <c r="W13" s="168"/>
      <c r="X13" s="168"/>
      <c r="AG13" t="s">
        <v>110</v>
      </c>
    </row>
    <row r="14" spans="1:60" outlineLevel="1" x14ac:dyDescent="0.2">
      <c r="A14" s="175">
        <v>3</v>
      </c>
      <c r="B14" s="176" t="s">
        <v>356</v>
      </c>
      <c r="C14" s="192" t="s">
        <v>357</v>
      </c>
      <c r="D14" s="177" t="s">
        <v>348</v>
      </c>
      <c r="E14" s="178">
        <v>1</v>
      </c>
      <c r="F14" s="179"/>
      <c r="G14" s="180">
        <f>ROUND(E14*F14,2)</f>
        <v>0</v>
      </c>
      <c r="H14" s="179"/>
      <c r="I14" s="180">
        <f>ROUND(E14*H14,2)</f>
        <v>0</v>
      </c>
      <c r="J14" s="179"/>
      <c r="K14" s="180">
        <f>ROUND(E14*J14,2)</f>
        <v>0</v>
      </c>
      <c r="L14" s="180">
        <v>21</v>
      </c>
      <c r="M14" s="180">
        <f>G14*(1+L14/100)</f>
        <v>0</v>
      </c>
      <c r="N14" s="180">
        <v>0</v>
      </c>
      <c r="O14" s="180">
        <f>ROUND(E14*N14,2)</f>
        <v>0</v>
      </c>
      <c r="P14" s="180">
        <v>0</v>
      </c>
      <c r="Q14" s="180">
        <f>ROUND(E14*P14,2)</f>
        <v>0</v>
      </c>
      <c r="R14" s="180"/>
      <c r="S14" s="180" t="s">
        <v>114</v>
      </c>
      <c r="T14" s="181" t="s">
        <v>209</v>
      </c>
      <c r="U14" s="157">
        <v>0</v>
      </c>
      <c r="V14" s="157">
        <f>ROUND(E14*U14,2)</f>
        <v>0</v>
      </c>
      <c r="W14" s="157"/>
      <c r="X14" s="157" t="s">
        <v>349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350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22.5" outlineLevel="1" x14ac:dyDescent="0.2">
      <c r="A15" s="155"/>
      <c r="B15" s="156"/>
      <c r="C15" s="274" t="s">
        <v>358</v>
      </c>
      <c r="D15" s="275"/>
      <c r="E15" s="275"/>
      <c r="F15" s="275"/>
      <c r="G15" s="275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134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82" t="str">
        <f>C15</f>
        <v>Náklady na provedení skutečného zaměření stavby v rozsahu nezbytném pro zápis změny do katastru nemovitostí.</v>
      </c>
      <c r="BB15" s="148"/>
      <c r="BC15" s="148"/>
      <c r="BD15" s="148"/>
      <c r="BE15" s="148"/>
      <c r="BF15" s="148"/>
      <c r="BG15" s="148"/>
      <c r="BH15" s="148"/>
    </row>
    <row r="16" spans="1:60" x14ac:dyDescent="0.2">
      <c r="A16" s="3"/>
      <c r="B16" s="4"/>
      <c r="C16" s="200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AE16">
        <v>15</v>
      </c>
      <c r="AF16">
        <v>21</v>
      </c>
      <c r="AG16" t="s">
        <v>96</v>
      </c>
    </row>
    <row r="17" spans="1:33" x14ac:dyDescent="0.2">
      <c r="A17" s="151"/>
      <c r="B17" s="152" t="s">
        <v>31</v>
      </c>
      <c r="C17" s="201"/>
      <c r="D17" s="153"/>
      <c r="E17" s="154"/>
      <c r="F17" s="154"/>
      <c r="G17" s="190">
        <f>G8+G13</f>
        <v>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AE17">
        <f>SUMIF(L7:L15,AE16,G7:G15)</f>
        <v>0</v>
      </c>
      <c r="AF17">
        <f>SUMIF(L7:L15,AF16,G7:G15)</f>
        <v>0</v>
      </c>
      <c r="AG17" t="s">
        <v>241</v>
      </c>
    </row>
    <row r="18" spans="1:33" x14ac:dyDescent="0.2">
      <c r="A18" s="3"/>
      <c r="B18" s="4"/>
      <c r="C18" s="200"/>
      <c r="D18" s="6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33" x14ac:dyDescent="0.2">
      <c r="A19" s="3"/>
      <c r="B19" s="4"/>
      <c r="C19" s="200"/>
      <c r="D19" s="6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33" x14ac:dyDescent="0.2">
      <c r="A20" s="260" t="s">
        <v>242</v>
      </c>
      <c r="B20" s="260"/>
      <c r="C20" s="261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33" x14ac:dyDescent="0.2">
      <c r="A21" s="262"/>
      <c r="B21" s="263"/>
      <c r="C21" s="264"/>
      <c r="D21" s="263"/>
      <c r="E21" s="263"/>
      <c r="F21" s="263"/>
      <c r="G21" s="265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AG21" t="s">
        <v>243</v>
      </c>
    </row>
    <row r="22" spans="1:33" x14ac:dyDescent="0.2">
      <c r="A22" s="266"/>
      <c r="B22" s="267"/>
      <c r="C22" s="268"/>
      <c r="D22" s="267"/>
      <c r="E22" s="267"/>
      <c r="F22" s="267"/>
      <c r="G22" s="26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33" x14ac:dyDescent="0.2">
      <c r="A23" s="266"/>
      <c r="B23" s="267"/>
      <c r="C23" s="268"/>
      <c r="D23" s="267"/>
      <c r="E23" s="267"/>
      <c r="F23" s="267"/>
      <c r="G23" s="269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33" x14ac:dyDescent="0.2">
      <c r="A24" s="266"/>
      <c r="B24" s="267"/>
      <c r="C24" s="268"/>
      <c r="D24" s="267"/>
      <c r="E24" s="267"/>
      <c r="F24" s="267"/>
      <c r="G24" s="269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33" x14ac:dyDescent="0.2">
      <c r="A25" s="270"/>
      <c r="B25" s="271"/>
      <c r="C25" s="272"/>
      <c r="D25" s="271"/>
      <c r="E25" s="271"/>
      <c r="F25" s="271"/>
      <c r="G25" s="27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33" x14ac:dyDescent="0.2">
      <c r="A26" s="3"/>
      <c r="B26" s="4"/>
      <c r="C26" s="200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33" x14ac:dyDescent="0.2">
      <c r="C27" s="202"/>
      <c r="D27" s="10"/>
      <c r="AG27" t="s">
        <v>244</v>
      </c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9">
    <mergeCell ref="A21:G25"/>
    <mergeCell ref="C10:G10"/>
    <mergeCell ref="C12:G12"/>
    <mergeCell ref="C15:G15"/>
    <mergeCell ref="A1:G1"/>
    <mergeCell ref="C2:G2"/>
    <mergeCell ref="C3:G3"/>
    <mergeCell ref="C4:G4"/>
    <mergeCell ref="A20:C2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22-002.15 A01 Pol</vt:lpstr>
      <vt:lpstr>22-002.15 E01 Pol</vt:lpstr>
      <vt:lpstr>22-002.15 O01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'22-002.15 A01 Pol'!Názvy_tisku</vt:lpstr>
      <vt:lpstr>'22-002.15 E01 Pol'!Názvy_tisku</vt:lpstr>
      <vt:lpstr>'22-002.15 O01 Pol'!Názvy_tisku</vt:lpstr>
      <vt:lpstr>oadresa</vt:lpstr>
      <vt:lpstr>Stavba!Objednatel</vt:lpstr>
      <vt:lpstr>Stavba!Objekt</vt:lpstr>
      <vt:lpstr>'22-002.15 A01 Pol'!Oblast_tisku</vt:lpstr>
      <vt:lpstr>'22-002.15 E01 Pol'!Oblast_tisku</vt:lpstr>
      <vt:lpstr>'22-002.15 O01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Mikulik</dc:creator>
  <cp:lastModifiedBy>Michal Mikulik</cp:lastModifiedBy>
  <cp:lastPrinted>2019-03-19T12:27:02Z</cp:lastPrinted>
  <dcterms:created xsi:type="dcterms:W3CDTF">2009-04-08T07:15:50Z</dcterms:created>
  <dcterms:modified xsi:type="dcterms:W3CDTF">2022-03-14T09:32:36Z</dcterms:modified>
</cp:coreProperties>
</file>